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9200" windowHeight="12120" tabRatio="795" activeTab="0"/>
  </bookViews>
  <sheets>
    <sheet name="表紙" sheetId="1" r:id="rId1"/>
    <sheet name="特記事項" sheetId="2" r:id="rId2"/>
    <sheet name="目次" sheetId="3" r:id="rId3"/>
    <sheet name="4～5" sheetId="4" r:id="rId4"/>
    <sheet name="6～7" sheetId="5" r:id="rId5"/>
    <sheet name="8～9" sheetId="6" r:id="rId6"/>
    <sheet name="10～11" sheetId="7" r:id="rId7"/>
    <sheet name="12～13" sheetId="8" r:id="rId8"/>
    <sheet name="14～15" sheetId="9" r:id="rId9"/>
    <sheet name="16～17" sheetId="10" r:id="rId10"/>
    <sheet name="18～19" sheetId="11" r:id="rId11"/>
    <sheet name="20～21" sheetId="12" r:id="rId12"/>
    <sheet name="22～23" sheetId="13" r:id="rId13"/>
    <sheet name="24～29" sheetId="14" r:id="rId14"/>
    <sheet name="30" sheetId="15" r:id="rId15"/>
    <sheet name="ER" sheetId="16" state="hidden" r:id="rId16"/>
    <sheet name="PML" sheetId="17" state="hidden" r:id="rId17"/>
  </sheets>
  <externalReferences>
    <externalReference r:id="rId20"/>
  </externalReferences>
  <definedNames>
    <definedName name="_xlnm.Print_Area" localSheetId="6">'10～11'!$A$1:$R$80</definedName>
    <definedName name="_xlnm.Print_Area" localSheetId="7">'12～13'!$A$1:$O$74</definedName>
    <definedName name="_xlnm.Print_Area" localSheetId="8">'14～15'!$A$1:$O$74</definedName>
    <definedName name="_xlnm.Print_Area" localSheetId="9">'16～17'!$A$1:$L$92</definedName>
    <definedName name="_xlnm.Print_Area" localSheetId="10">'18～19'!$A$1:$O$93</definedName>
    <definedName name="_xlnm.Print_Area" localSheetId="11">'20～21'!$A$1:$T$91</definedName>
    <definedName name="_xlnm.Print_Area" localSheetId="12">'22～23'!$A$1:$S$94</definedName>
    <definedName name="_xlnm.Print_Area" localSheetId="13">'24～29'!$A$1:$BO$46</definedName>
    <definedName name="_xlnm.Print_Area" localSheetId="14">'30'!$A$1:$I$45</definedName>
    <definedName name="_xlnm.Print_Area" localSheetId="3">'4～5'!$A$1:$O$86</definedName>
    <definedName name="_xlnm.Print_Area" localSheetId="4">'6～7'!$A$1:$L$77</definedName>
    <definedName name="_xlnm.Print_Area" localSheetId="5">'8～9'!$A$1:$K$76</definedName>
    <definedName name="_xlnm.Print_Area" localSheetId="15">'ER'!$A$1:$Z$121</definedName>
    <definedName name="_xlnm.Print_Area" localSheetId="16">'PML'!$A$1:$U$62</definedName>
    <definedName name="_xlnm.Print_Area" localSheetId="1">'特記事項'!$A$1:$M$19</definedName>
    <definedName name="_xlnm.Print_Area" localSheetId="0">'表紙'!$A$1:$P$40</definedName>
    <definedName name="_xlnm.Print_Area" localSheetId="2">'目次'!$A$1:$E$17</definedName>
    <definedName name="_xlnm.Print_Titles" localSheetId="6">'10～11'!$4:$8</definedName>
    <definedName name="_xlnm.Print_Titles" localSheetId="7">'12～13'!$3:$7</definedName>
    <definedName name="_xlnm.Print_Titles" localSheetId="8">'14～15'!$3:$7</definedName>
    <definedName name="_xlnm.Print_Titles" localSheetId="9">'16～17'!$3:$7</definedName>
    <definedName name="_xlnm.Print_Titles" localSheetId="10">'18～19'!$4:$8</definedName>
    <definedName name="_xlnm.Print_Titles" localSheetId="11">'20～21'!$2:$6</definedName>
    <definedName name="_xlnm.Print_Titles" localSheetId="12">'22～23'!$4:$8</definedName>
    <definedName name="_xlnm.Print_Titles" localSheetId="13">'24～29'!$A:$D</definedName>
    <definedName name="_xlnm.Print_Titles" localSheetId="14">'30'!$A:$C</definedName>
    <definedName name="_xlnm.Print_Titles" localSheetId="3">'4～5'!$4:$7</definedName>
    <definedName name="_xlnm.Print_Titles" localSheetId="4">'6～7'!$4:$6</definedName>
    <definedName name="_xlnm.Print_Titles" localSheetId="5">'8～9'!$4:$8</definedName>
  </definedNames>
  <calcPr fullCalcOnLoad="1"/>
</workbook>
</file>

<file path=xl/comments16.xml><?xml version="1.0" encoding="utf-8"?>
<comments xmlns="http://schemas.openxmlformats.org/spreadsheetml/2006/main">
  <authors>
    <author>REIT</author>
  </authors>
  <commentList>
    <comment ref="O46" authorId="0">
      <text>
        <r>
          <rPr>
            <sz val="9"/>
            <rFont val="ＭＳ Ｐゴシック"/>
            <family val="3"/>
          </rPr>
          <t xml:space="preserve">MHTB
福岡第3第4を参考に、事務所ビルの年数を優先させてみました。
</t>
        </r>
      </text>
    </comment>
  </commentList>
</comments>
</file>

<file path=xl/sharedStrings.xml><?xml version="1.0" encoding="utf-8"?>
<sst xmlns="http://schemas.openxmlformats.org/spreadsheetml/2006/main" count="3078" uniqueCount="919">
  <si>
    <t>組入不動産の平均築年数</t>
  </si>
  <si>
    <t>組入不動産の分類</t>
  </si>
  <si>
    <t>大規模ビル</t>
  </si>
  <si>
    <t>事務所ビルの分類</t>
  </si>
  <si>
    <t>大型ビル</t>
  </si>
  <si>
    <t>中型ビル</t>
  </si>
  <si>
    <t>小型ビル</t>
  </si>
  <si>
    <t>B-5</t>
  </si>
  <si>
    <t>A-1</t>
  </si>
  <si>
    <t>B-1</t>
  </si>
  <si>
    <t>B-1</t>
  </si>
  <si>
    <t>B-4</t>
  </si>
  <si>
    <t>C-1</t>
  </si>
  <si>
    <t>組入不動産の所有形態、建物の概要</t>
  </si>
  <si>
    <t>所在地</t>
  </si>
  <si>
    <t>合計</t>
  </si>
  <si>
    <t>―</t>
  </si>
  <si>
    <t>（注1）</t>
  </si>
  <si>
    <t>（注2）</t>
  </si>
  <si>
    <t>兼松ビル</t>
  </si>
  <si>
    <t>兼松ビル別館</t>
  </si>
  <si>
    <t>所有権</t>
  </si>
  <si>
    <t>新麹町ビル</t>
  </si>
  <si>
    <t>東京都千代田区麹町</t>
  </si>
  <si>
    <t>区分所有権</t>
  </si>
  <si>
    <t>クレスト安田ビル</t>
  </si>
  <si>
    <t>朝日生命横浜
日本大通りビル</t>
  </si>
  <si>
    <t>田無アスタ</t>
  </si>
  <si>
    <t>ツルミフーガ１</t>
  </si>
  <si>
    <t>新潟駅南センタービル</t>
  </si>
  <si>
    <t>ＪＰＲ原宿ビル</t>
  </si>
  <si>
    <t>所有権
（不動産信託受益権の準共有：持分割合50.0％）</t>
  </si>
  <si>
    <t>区分所有権
　（不動産信託受益権の準共有：持分割合52.0％）、
区分所有権
　（不動産信託受益権の準共有：持分割合12.6％）</t>
  </si>
  <si>
    <t>ライズアリーナビルは住宅棟を含め一棟として登記しており、業務棟部分は地下２階付15階建です。</t>
  </si>
  <si>
    <t>埼玉県川口市川口</t>
  </si>
  <si>
    <t>安田生命天六ビル</t>
  </si>
  <si>
    <t>東京建物本町ビル</t>
  </si>
  <si>
    <t>朝日生命高松第二ビル</t>
  </si>
  <si>
    <t>朝日生命福岡
第三・第四ビル</t>
  </si>
  <si>
    <t>NORTH33ビル</t>
  </si>
  <si>
    <t>パークイースト札幌</t>
  </si>
  <si>
    <t>損保ジャパン仙台ビル</t>
  </si>
  <si>
    <t>　年平均額</t>
  </si>
  <si>
    <t>損保ジャパン 
 和歌山ビル</t>
  </si>
  <si>
    <t>天神121ビル</t>
  </si>
  <si>
    <t>NORTH33ビル</t>
  </si>
  <si>
    <t>土地</t>
  </si>
  <si>
    <t>建物</t>
  </si>
  <si>
    <t>地域区分</t>
  </si>
  <si>
    <t>東京都心</t>
  </si>
  <si>
    <t>オリナスタワーは商業棟、住宅棟を含め一棟として登記しており、業務棟部分は地下２階付31階建です。</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</si>
  <si>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</si>
  <si>
    <t>日建設計コンストラクション・マネジメント株式会社</t>
  </si>
  <si>
    <t>オリナスタワー</t>
  </si>
  <si>
    <t>ＪＰＲ日本橋堀留ビル</t>
  </si>
  <si>
    <t>ＪＰＲ日本橋堀留ビル</t>
  </si>
  <si>
    <t>①取得価格</t>
  </si>
  <si>
    <t>建物
価格</t>
  </si>
  <si>
    <t>所有権（共有：持分割合40.0％）</t>
  </si>
  <si>
    <t>区分所有権・
区分所有権（共有：持分割合81.9％）</t>
  </si>
  <si>
    <t>区分所有権（共有：持分割合1.1％）</t>
  </si>
  <si>
    <t>株式会社東京カンテイ</t>
  </si>
  <si>
    <t>平成22年11月</t>
  </si>
  <si>
    <t>区分所有権（共有：持分割合4.3％）</t>
  </si>
  <si>
    <t>東京周辺部</t>
  </si>
  <si>
    <t>地方</t>
  </si>
  <si>
    <t>用途</t>
  </si>
  <si>
    <t>アルカイースト</t>
  </si>
  <si>
    <t>東京都千代田区大手町</t>
  </si>
  <si>
    <t>事務所</t>
  </si>
  <si>
    <t>商業施設</t>
  </si>
  <si>
    <t>不動産等
の名称</t>
  </si>
  <si>
    <t>東京都心合計</t>
  </si>
  <si>
    <t>東京周辺部合計</t>
  </si>
  <si>
    <t>地方合計</t>
  </si>
  <si>
    <t>地域別</t>
  </si>
  <si>
    <t>用途別</t>
  </si>
  <si>
    <t>新宿三丁目イーストビル</t>
  </si>
  <si>
    <t>○</t>
  </si>
  <si>
    <t>武蔵浦和ショッピングスクエア</t>
  </si>
  <si>
    <t>事務所合計</t>
  </si>
  <si>
    <t>商業施設合計</t>
  </si>
  <si>
    <t>（注4）</t>
  </si>
  <si>
    <t>取得価額</t>
  </si>
  <si>
    <t>A-2</t>
  </si>
  <si>
    <t>A-3</t>
  </si>
  <si>
    <t>A-4</t>
  </si>
  <si>
    <t>B-2</t>
  </si>
  <si>
    <t>B-3</t>
  </si>
  <si>
    <t>A-5</t>
  </si>
  <si>
    <t>C-1</t>
  </si>
  <si>
    <t>所有権（共有：持分割合16.9％）</t>
  </si>
  <si>
    <t>C-2</t>
  </si>
  <si>
    <t>C-3</t>
  </si>
  <si>
    <t>C-4</t>
  </si>
  <si>
    <t>C-5</t>
  </si>
  <si>
    <t>C-6</t>
  </si>
  <si>
    <t>C-7</t>
  </si>
  <si>
    <t>C-8</t>
  </si>
  <si>
    <t>C-9</t>
  </si>
  <si>
    <t>C-10</t>
  </si>
  <si>
    <t>C-11</t>
  </si>
  <si>
    <t>C-12</t>
  </si>
  <si>
    <t>C-13</t>
  </si>
  <si>
    <t>C-14</t>
  </si>
  <si>
    <t>物件
番号</t>
  </si>
  <si>
    <t>損保ジャパン
仙台ビル</t>
  </si>
  <si>
    <t>朝日生命
高松第二ビル</t>
  </si>
  <si>
    <t>新潟駅南
センタービル</t>
  </si>
  <si>
    <t>年平均額</t>
  </si>
  <si>
    <t>S・RC・SRC             B2/13F</t>
  </si>
  <si>
    <t>SRC                                   B1/8F</t>
  </si>
  <si>
    <t>SRC・RC                      B1/8F</t>
  </si>
  <si>
    <t>SRC                 B1/9F</t>
  </si>
  <si>
    <t xml:space="preserve">SRC                       B1/9F </t>
  </si>
  <si>
    <t>S・SRC                      B3/19F</t>
  </si>
  <si>
    <t>S・SRC                 B1/13F</t>
  </si>
  <si>
    <t>SRC                 B1/11F</t>
  </si>
  <si>
    <t>SRC                   B2/17F</t>
  </si>
  <si>
    <t>S・SRC                       B1/10F</t>
  </si>
  <si>
    <t>SRC                      B3/9F</t>
  </si>
  <si>
    <t>SRC                       8F</t>
  </si>
  <si>
    <t>SRC                       B1/12F</t>
  </si>
  <si>
    <t>有</t>
  </si>
  <si>
    <t>キュポ・ラ本館棟</t>
  </si>
  <si>
    <t>建物の概要</t>
  </si>
  <si>
    <t>ツルミフーガ１</t>
  </si>
  <si>
    <t>パークイースト
札幌</t>
  </si>
  <si>
    <t>構造
階数</t>
  </si>
  <si>
    <t>作成者</t>
  </si>
  <si>
    <t>作成年月</t>
  </si>
  <si>
    <t>長期修繕費用見積合計(千円）</t>
  </si>
  <si>
    <t>株式会社
竹中工務店</t>
  </si>
  <si>
    <t>株式会社
日建設計</t>
  </si>
  <si>
    <t>日建設計
マネジメント
ソリューションズ
株式会社</t>
  </si>
  <si>
    <t>平成12年12月</t>
  </si>
  <si>
    <t>平成13年11月</t>
  </si>
  <si>
    <t>平成13年11月</t>
  </si>
  <si>
    <t>平成13年1月</t>
  </si>
  <si>
    <t>平成13年5月</t>
  </si>
  <si>
    <t>平成14年3月</t>
  </si>
  <si>
    <t>（第三）8.18%
（第四）7.03%</t>
  </si>
  <si>
    <t>神奈川県横浜市港南区上大岡西</t>
  </si>
  <si>
    <t>ＪＰＲ日本橋堀留ビル</t>
  </si>
  <si>
    <t>新耐震基準に基づき建築された建物ではありませんが、耐震工事を実施し、新耐震基準と同程度の耐震性能が確保された建物です。</t>
  </si>
  <si>
    <t>平成24年６月</t>
  </si>
  <si>
    <t>平成24年４月</t>
  </si>
  <si>
    <t>平成24年５月</t>
  </si>
  <si>
    <t>日建設計コンストラクション・マネジメント株式会社</t>
  </si>
  <si>
    <t>ＳＫ広島ビル</t>
  </si>
  <si>
    <t>新横浜第二
センタービル</t>
  </si>
  <si>
    <t>C-15</t>
  </si>
  <si>
    <t>取得価格（千円）</t>
  </si>
  <si>
    <t>新宿スクエアタワー（第14期追加取得分）</t>
  </si>
  <si>
    <t>新横浜第二ｾﾝﾀｰﾋﾞﾙ</t>
  </si>
  <si>
    <t>ＰＭＬ</t>
  </si>
  <si>
    <t>組入不動産の長期修繕費用見積合計（１５年）と年平均額</t>
  </si>
  <si>
    <t>バリューアップ</t>
  </si>
  <si>
    <t>新麹町ビル
（含追加取得部分）</t>
  </si>
  <si>
    <t>清水建設株式会社</t>
  </si>
  <si>
    <t>大規模</t>
  </si>
  <si>
    <t>大型</t>
  </si>
  <si>
    <t>中型</t>
  </si>
  <si>
    <t>小型</t>
  </si>
  <si>
    <t>バリューアップ型</t>
  </si>
  <si>
    <t>ＪＰＲ市ヶ谷ビル</t>
  </si>
  <si>
    <t>ＪＰＲ梅田ロフトビル</t>
  </si>
  <si>
    <t>新宿センタービル</t>
  </si>
  <si>
    <t>所有権・賃借権</t>
  </si>
  <si>
    <t>東京都新宿区西新宿</t>
  </si>
  <si>
    <t>構成
割合</t>
  </si>
  <si>
    <t>対取得価格比率</t>
  </si>
  <si>
    <t>全体</t>
  </si>
  <si>
    <t>平成20年10月</t>
  </si>
  <si>
    <t>○</t>
  </si>
  <si>
    <t>（注５）</t>
  </si>
  <si>
    <t>新耐震基準に基づき建築された建物ではありませんが、耐震工事を実施し、新耐震基準と同等の耐震レベルの認定を取得しています。</t>
  </si>
  <si>
    <t>新耐震基準に基づき建築された建物ではありませんが、現在の耐震設計と概ね同様の手法を用いて耐震安全性の検討を行い、当時の建設大臣に建築基準法第38条の規定に基づく認定を受けた建物です。</t>
  </si>
  <si>
    <t>平成22年6月</t>
  </si>
  <si>
    <t>所有権</t>
  </si>
  <si>
    <t>平成14年9月</t>
  </si>
  <si>
    <t>平成14年8月</t>
  </si>
  <si>
    <t>タイプ</t>
  </si>
  <si>
    <t>規模別</t>
  </si>
  <si>
    <t>バリュー</t>
  </si>
  <si>
    <t>○</t>
  </si>
  <si>
    <t>区分</t>
  </si>
  <si>
    <t>取得価額
積数</t>
  </si>
  <si>
    <t>建物
価額</t>
  </si>
  <si>
    <t>第１期末
（平成14年6月30日）</t>
  </si>
  <si>
    <t>第２期末
（平成14年12月31日）</t>
  </si>
  <si>
    <t>区分所有権（注４）</t>
  </si>
  <si>
    <t>ライズアリーナビル（注５）</t>
  </si>
  <si>
    <t>ＪＰＲ博多ビル（注７）</t>
  </si>
  <si>
    <t>新耐震
基準</t>
  </si>
  <si>
    <t>（第三）8.2%
（第四）7.0%</t>
  </si>
  <si>
    <t>－</t>
  </si>
  <si>
    <t>組入不動産の耐震基準、ＰＭＬと地震リスク</t>
  </si>
  <si>
    <t>備考</t>
  </si>
  <si>
    <t>（注3）</t>
  </si>
  <si>
    <t>設備の転倒防止等の工事を行い、大規模地震発生時の被害が小さくなるようにしました。</t>
  </si>
  <si>
    <t>第2期末現在、上記（注2）の工事を完了し、ＰＭＬの見直しを行い、地震保険の対象外とする準備をしています。</t>
  </si>
  <si>
    <t>事務所タイプ別</t>
  </si>
  <si>
    <t>基準竣工日</t>
  </si>
  <si>
    <t>平成元年12月28日</t>
  </si>
  <si>
    <t>平成元年10月31日</t>
  </si>
  <si>
    <t>（日）</t>
  </si>
  <si>
    <t>竣工年月日</t>
  </si>
  <si>
    <t>（注5）</t>
  </si>
  <si>
    <t>平成14年4月</t>
  </si>
  <si>
    <t>新宿スクエアタワー</t>
  </si>
  <si>
    <t>ビッグス新宿ビル</t>
  </si>
  <si>
    <t>＜カテゴリー別＞</t>
  </si>
  <si>
    <t>東京都千代田区六番町</t>
  </si>
  <si>
    <t>東京都渋谷区神宮前</t>
  </si>
  <si>
    <t>平成21年12月</t>
  </si>
  <si>
    <t>平成21年11月</t>
  </si>
  <si>
    <t>（千円）</t>
  </si>
  <si>
    <t>③当期末
における
経過日数</t>
  </si>
  <si>
    <t>取得年月日</t>
  </si>
  <si>
    <t>ＪＰＲ博多ビルは平成15年11月に立体駐車場を新設しています。</t>
  </si>
  <si>
    <t>組入不動産の長期修繕費用見積合計（１５年）と地震リスク</t>
  </si>
  <si>
    <t>ＪＰＲクレスト竹橋ビル</t>
  </si>
  <si>
    <t>ＪＰＲクレスト竹橋ビル</t>
  </si>
  <si>
    <t>オーバルコート大崎マークウエスト</t>
  </si>
  <si>
    <t>オーバルコート大崎マークウエスト</t>
  </si>
  <si>
    <t>アクロス新川ビル・アネックス</t>
  </si>
  <si>
    <t>アクロス新川ビル・アネックス</t>
  </si>
  <si>
    <t>ＪＰＲ渋谷タワーレコードビル</t>
  </si>
  <si>
    <t>ＪＰＲ渋谷タワーレコードビル</t>
  </si>
  <si>
    <t>ＪＰＲ横浜日本大通ビル</t>
  </si>
  <si>
    <t>ＪＰＲ横浜日本大通ビル</t>
  </si>
  <si>
    <t>新横浜第二センタービル</t>
  </si>
  <si>
    <t>新横浜第二センタービル</t>
  </si>
  <si>
    <t>ＪＰＲ上野イーストビル</t>
  </si>
  <si>
    <t>ＪＰＲ上野イーストビル</t>
  </si>
  <si>
    <t>新潟駅南センタービル</t>
  </si>
  <si>
    <t>損保ジャパン仙台ビル</t>
  </si>
  <si>
    <t>損保ジャパン和歌山ビル</t>
  </si>
  <si>
    <t>損保ジャパン和歌山ビル</t>
  </si>
  <si>
    <t>兼松ビル</t>
  </si>
  <si>
    <t>兼松ビル別館</t>
  </si>
  <si>
    <t>ＪＰＲ人形町ビル</t>
  </si>
  <si>
    <t>新麹町ビル</t>
  </si>
  <si>
    <t>ＭＳ芝浦ビル</t>
  </si>
  <si>
    <t>五反田ファーストビル</t>
  </si>
  <si>
    <t>福岡ビル</t>
  </si>
  <si>
    <t>ＪＰＲ市ヶ谷ビル</t>
  </si>
  <si>
    <t>新宿スクエアタワー</t>
  </si>
  <si>
    <t>ビッグス新宿ビル</t>
  </si>
  <si>
    <t>ＪＰＲ代官山</t>
  </si>
  <si>
    <t>アルカイースト</t>
  </si>
  <si>
    <t>ＪＰＲ千葉ビル</t>
  </si>
  <si>
    <t>川口センタービル</t>
  </si>
  <si>
    <t>田無アスタ</t>
  </si>
  <si>
    <t>期末
ＰＭＬ</t>
  </si>
  <si>
    <t>東京都中央区京橋</t>
  </si>
  <si>
    <t>東京都中央区日本橋堀留町</t>
  </si>
  <si>
    <t>東京都渋谷区千駄ヶ谷</t>
  </si>
  <si>
    <t>平成21年12月</t>
  </si>
  <si>
    <t>各物件ごとの平均築年数は基準日における経過日数を求め、これを365日で除して求めています。なお、竣工年数は計算上の端数がありますが、表示上は小数第２位以下を四捨五入しています。</t>
  </si>
  <si>
    <t>所有権・所有権（共有：持分割合86.5％）</t>
  </si>
  <si>
    <t>ＪＰＲ博多中央ビル</t>
  </si>
  <si>
    <t>ＪＰＲ堂島ビル</t>
  </si>
  <si>
    <t>ＪＰＲ武蔵小杉ビル</t>
  </si>
  <si>
    <t>大阪府大阪市北区茶屋町</t>
  </si>
  <si>
    <t>ＪＰＲ武蔵小杉ビル</t>
  </si>
  <si>
    <t>福岡ビル（第７期追加取得分）</t>
  </si>
  <si>
    <t>（注１）</t>
  </si>
  <si>
    <t>（注２）</t>
  </si>
  <si>
    <t>（注３）</t>
  </si>
  <si>
    <t>（注４）</t>
  </si>
  <si>
    <t>（注５）</t>
  </si>
  <si>
    <t>（注６）</t>
  </si>
  <si>
    <t>所有権（共有：持分割合64.7％）</t>
  </si>
  <si>
    <t>区分所有権（共有：持分割合35.4％）</t>
  </si>
  <si>
    <t>（注７）</t>
  </si>
  <si>
    <t>平成元年3月15日</t>
  </si>
  <si>
    <t>建物の竣工年月日は建物登記簿の記載によっています。（東京建物本町ビルは閉鎖登記簿に記載）</t>
  </si>
  <si>
    <r>
      <t>区分所有権
　</t>
    </r>
    <r>
      <rPr>
        <sz val="10.5"/>
        <rFont val="ＭＳ 明朝"/>
        <family val="1"/>
      </rPr>
      <t>（不動産信託受益権の準共有：持分割合50.0％）</t>
    </r>
  </si>
  <si>
    <t>ゆめおおおかオフィスタワー</t>
  </si>
  <si>
    <t>新潟県新潟市中央区米山</t>
  </si>
  <si>
    <t>不動産等の名称</t>
  </si>
  <si>
    <t>ライズアリーナビル</t>
  </si>
  <si>
    <t>東京建物横浜ビル</t>
  </si>
  <si>
    <t>神奈川県川崎市中原区小杉町</t>
  </si>
  <si>
    <t>東京都中央区京橋</t>
  </si>
  <si>
    <t>東京都港区芝浦</t>
  </si>
  <si>
    <t>東京都品川区西五反田</t>
  </si>
  <si>
    <t>東京都千代田区九段南</t>
  </si>
  <si>
    <t>東京都品川区東五反田</t>
  </si>
  <si>
    <t>東京都新宿区西新宿</t>
  </si>
  <si>
    <t>（仮称）大手町１－６計画（底地）</t>
  </si>
  <si>
    <t>東京都新宿区新宿</t>
  </si>
  <si>
    <t>東京都中央区新川</t>
  </si>
  <si>
    <t>東京都渋谷区神南</t>
  </si>
  <si>
    <t>東京都渋谷区代官山町</t>
  </si>
  <si>
    <t>東京都墨田区錦糸</t>
  </si>
  <si>
    <t>神奈川県横浜市港北区新横浜</t>
  </si>
  <si>
    <t>埼玉県川口市本町</t>
  </si>
  <si>
    <t>東京都台東区松が谷</t>
  </si>
  <si>
    <t>沖縄県那覇市松山</t>
  </si>
  <si>
    <t>平成21年10月</t>
  </si>
  <si>
    <t>日本ＥＲＩ株式会社</t>
  </si>
  <si>
    <t>愛知県名古屋市中区栄</t>
  </si>
  <si>
    <t>南麻布ビル</t>
  </si>
  <si>
    <t>品川キャナルビル</t>
  </si>
  <si>
    <t>東京都港区南麻布</t>
  </si>
  <si>
    <t>東京都港区港南</t>
  </si>
  <si>
    <t>所有権（共有：持分割合45.6％）</t>
  </si>
  <si>
    <t>所有権（共有：持分割合1.9％）</t>
  </si>
  <si>
    <t>東京都千代田区有楽町</t>
  </si>
  <si>
    <t>六番町ビル</t>
  </si>
  <si>
    <t>H5.2</t>
  </si>
  <si>
    <t>S59.10</t>
  </si>
  <si>
    <t>H11.9</t>
  </si>
  <si>
    <t>S63.2</t>
  </si>
  <si>
    <t>H4.2</t>
  </si>
  <si>
    <t>H9.3</t>
  </si>
  <si>
    <t>H3.1</t>
  </si>
  <si>
    <t>H6.2</t>
  </si>
  <si>
    <t>H4.10</t>
  </si>
  <si>
    <t>H7.2</t>
  </si>
  <si>
    <t>H8.3</t>
  </si>
  <si>
    <t>S45.2</t>
  </si>
  <si>
    <t>S60.6
H15.11増築</t>
  </si>
  <si>
    <t>H3.10</t>
  </si>
  <si>
    <t>H9.12</t>
  </si>
  <si>
    <t>H8.7</t>
  </si>
  <si>
    <t>H12.7</t>
  </si>
  <si>
    <t>H3.3</t>
  </si>
  <si>
    <t>H2.4</t>
  </si>
  <si>
    <t>H15.2
H17.1増築</t>
  </si>
  <si>
    <t>竣工年月</t>
  </si>
  <si>
    <t>所有権（共有：持分割合61.8％）</t>
  </si>
  <si>
    <t>所有権（共有：持分割合14.3％）</t>
  </si>
  <si>
    <t>所有権（共有：持分割合7.5％）</t>
  </si>
  <si>
    <t>東京建物本町ビル</t>
  </si>
  <si>
    <t>ＪＰＲ博多ビル</t>
  </si>
  <si>
    <t>ＪＰＲ那覇ビル</t>
  </si>
  <si>
    <t>平成元年3月31日</t>
  </si>
  <si>
    <t>ＪＰＲ梅田ロフトビル</t>
  </si>
  <si>
    <t>ベネトン心斎橋ビル</t>
  </si>
  <si>
    <t>昭和60年6月26日
平成15年11月増築</t>
  </si>
  <si>
    <t>長期修繕費用見積合計は作成時点より15年の修繕金額の合計金額を見積もっているものです。</t>
  </si>
  <si>
    <t>区分所有ビル、共有ビルの長期修繕費用見積額については持分に対応した金額を記載しています。</t>
  </si>
  <si>
    <t>所有権（共有：持分割合79.4％）</t>
  </si>
  <si>
    <t>所有権（共有：持分割合41.1％）</t>
  </si>
  <si>
    <t>所有権（共有：持分割合7.3％）</t>
  </si>
  <si>
    <t>東京都渋谷区神宮前</t>
  </si>
  <si>
    <t>所有権・賃借権（準共有：持分割合36.0％）</t>
  </si>
  <si>
    <t>区分所有権（共有：持分割合40.0％）</t>
  </si>
  <si>
    <t>区分所有権（共有：持分割合21.0％）</t>
  </si>
  <si>
    <t>区分所有権・
区分所有権（共有：持分割合95.5％）</t>
  </si>
  <si>
    <t>区分所有権（共有：持分割合52.9％）</t>
  </si>
  <si>
    <t>区分所有権・
区分所有権（共有：持分割合82.9%）</t>
  </si>
  <si>
    <t>株式会社イー・アール・エス</t>
  </si>
  <si>
    <t>所有権（共有：持分割合19.7%）</t>
  </si>
  <si>
    <t>「所有形態」に記載の「持分割合」は小数第二位以下を四捨五入しています。</t>
  </si>
  <si>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</si>
  <si>
    <t>所有権（不動産信託受益権の準共有：持分割合52.0％）、
地上権（準共有：持分割合83.8％）
　　　（不動産信託受益権の準共有：持分割合52.0％）、
地上権（準共有：持分割合13.1％）
　　　（不動産信託受益権の準共有：持分割合12.6％）</t>
  </si>
  <si>
    <t>東京建物横浜ビル</t>
  </si>
  <si>
    <t>神奈川県横浜市西区北幸</t>
  </si>
  <si>
    <t>長期修繕費用見積合計（千円）</t>
  </si>
  <si>
    <t>平成20年５月</t>
  </si>
  <si>
    <t>平成20年９月</t>
  </si>
  <si>
    <t>平成21年６月</t>
  </si>
  <si>
    <t>平成21年３月</t>
  </si>
  <si>
    <t>平成16年６月</t>
  </si>
  <si>
    <t>平成20年３月</t>
  </si>
  <si>
    <t>平成20年６月</t>
  </si>
  <si>
    <t>平成22年３月</t>
  </si>
  <si>
    <t>平成21年７月</t>
  </si>
  <si>
    <t>平成21年５月</t>
  </si>
  <si>
    <t>平成22年５月</t>
  </si>
  <si>
    <t>ＪＰＲ代官山</t>
  </si>
  <si>
    <t>六番町ビル、ＪＰＲ原宿ビル、東京建物京橋ビルは、区分所有権をすべて取得しており、他の区分所有者はいません。</t>
  </si>
  <si>
    <t>区分所有権</t>
  </si>
  <si>
    <t>ベネトン心斎橋ビル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</si>
  <si>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</si>
  <si>
    <t>○（注4）</t>
  </si>
  <si>
    <t>ＪＰＲ神宮前４３２</t>
  </si>
  <si>
    <t>天神１２１ビル</t>
  </si>
  <si>
    <t>「PML（Probable Maximum Loss）」とは、地震による予想最大損失率を意味し、一般的（各調査機関によって評価方法が異なる。）に、想定した予定使用期間（50年=一般的建物の耐用年数）中に、想定される最大規模の地震（475年に一度起こる大地震=50年間に起こる可能性が10％の大地震）によりどの程度の損害を被るかを、損害の予想復旧費用の再調達価格に対する比率で示しており、本件では地震リスク評価書の数値をそのまま転記しています。</t>
  </si>
  <si>
    <t>築年数</t>
  </si>
  <si>
    <t>A-6</t>
  </si>
  <si>
    <t>神南一丁目ビル</t>
  </si>
  <si>
    <t>ＭＳ芝浦ビル</t>
  </si>
  <si>
    <t>商業</t>
  </si>
  <si>
    <t>コア不動産</t>
  </si>
  <si>
    <t>株式会社東京カンテイ</t>
  </si>
  <si>
    <t>平成23年５月</t>
  </si>
  <si>
    <t>アルカイースト</t>
  </si>
  <si>
    <t>所有権（共有：持分割合42.1％）</t>
  </si>
  <si>
    <t>第1期取得物件</t>
  </si>
  <si>
    <t>第2期取得物件</t>
  </si>
  <si>
    <t>第3期取得物件</t>
  </si>
  <si>
    <t>取得時期別</t>
  </si>
  <si>
    <t>＜カテゴリー別の占有比率＞</t>
  </si>
  <si>
    <t>事務所規模別</t>
  </si>
  <si>
    <t>事務所タイプ</t>
  </si>
  <si>
    <t>クラレニッセイビル</t>
  </si>
  <si>
    <t>取得時期</t>
  </si>
  <si>
    <t>○</t>
  </si>
  <si>
    <t>バリューアップ</t>
  </si>
  <si>
    <t>平成15年2月</t>
  </si>
  <si>
    <t>株式会社
竹中工務店</t>
  </si>
  <si>
    <t>平成23年7月</t>
  </si>
  <si>
    <t>平成15年1月</t>
  </si>
  <si>
    <t>商業</t>
  </si>
  <si>
    <t>第３期末
（平成15年6月30日）</t>
  </si>
  <si>
    <t>コア</t>
  </si>
  <si>
    <t>平成15年5月</t>
  </si>
  <si>
    <t>東京都立川市曙町</t>
  </si>
  <si>
    <t>兵庫県神戸市中央区東川崎町</t>
  </si>
  <si>
    <t>建物
割合</t>
  </si>
  <si>
    <t>A-7</t>
  </si>
  <si>
    <t>A-8</t>
  </si>
  <si>
    <t>五反田ファーストビル</t>
  </si>
  <si>
    <t>福岡ビル</t>
  </si>
  <si>
    <t>C-16</t>
  </si>
  <si>
    <t>名古屋恒和ビル</t>
  </si>
  <si>
    <t>東京都中央区八重洲</t>
  </si>
  <si>
    <t>第4期取得物件</t>
  </si>
  <si>
    <t>ライズアリーナビル</t>
  </si>
  <si>
    <t>日本ＥＲＩ株式会社</t>
  </si>
  <si>
    <t>日建設計コンストラクション・マネジメント株式会社</t>
  </si>
  <si>
    <t>株式会社久米エンジニアリングシステム</t>
  </si>
  <si>
    <t>銀座三和ビル</t>
  </si>
  <si>
    <t>東京都中央区銀座</t>
  </si>
  <si>
    <t>清水建設株式会社</t>
  </si>
  <si>
    <t>平成元年7月28日</t>
  </si>
  <si>
    <t>平成15年8月</t>
  </si>
  <si>
    <t>オリナスタワー</t>
  </si>
  <si>
    <t>東京都墨田区太平</t>
  </si>
  <si>
    <t>SRC・RC・S                B2/45F</t>
  </si>
  <si>
    <t>平成15年6月</t>
  </si>
  <si>
    <t>平成15年4月</t>
  </si>
  <si>
    <t>日建設計マネジメントソリューションズ株式会社</t>
  </si>
  <si>
    <t>第４期末
（平成15年12月31日）</t>
  </si>
  <si>
    <t>－</t>
  </si>
  <si>
    <t>ＪＰＲ茶屋町ビル</t>
  </si>
  <si>
    <t>ＪＰＲ人形町ビル</t>
  </si>
  <si>
    <t>ＪＰＲ千葉ビル</t>
  </si>
  <si>
    <t>平成16年1月</t>
  </si>
  <si>
    <t>平成15年12月</t>
  </si>
  <si>
    <t>ＪＰＲ池袋ビル</t>
  </si>
  <si>
    <t>明治安田生命大阪梅田ビル</t>
  </si>
  <si>
    <t>ＪＰＲ博多ビル</t>
  </si>
  <si>
    <t>ＪＰＲ那覇ビル</t>
  </si>
  <si>
    <t>ＪＰＲ高松ビル</t>
  </si>
  <si>
    <t>クラレニッセイビルは一棟全体の金額を記載しています。</t>
  </si>
  <si>
    <t>区分所有権</t>
  </si>
  <si>
    <t>地震
保険
の有無</t>
  </si>
  <si>
    <t>日建設計
マネジメント
ソリューションズ
株式会社</t>
  </si>
  <si>
    <t>清水建設株式会社</t>
  </si>
  <si>
    <t>平成15年12月</t>
  </si>
  <si>
    <t>平成16年5月</t>
  </si>
  <si>
    <t>日建設計
マネジメント
ソリューションズ
株式会社</t>
  </si>
  <si>
    <t>株式会社
日建設計</t>
  </si>
  <si>
    <t>平成16年4月</t>
  </si>
  <si>
    <t>ＪＰＲ池袋ビル、東京建物本町ビル、朝日生命高松第二ビル、ＪＰＲ高松ビルは、新耐震基準に基づき建築された建物ではありませんが、耐震工事を実施し、新耐震基準と同等の耐震レベルの認定を取得しています。</t>
  </si>
  <si>
    <t>A-9</t>
  </si>
  <si>
    <t>A-10</t>
  </si>
  <si>
    <t>健和ビル</t>
  </si>
  <si>
    <t>オーバルコート大崎
マークウエスト</t>
  </si>
  <si>
    <t>第５期末
（平成16年6月30日）</t>
  </si>
  <si>
    <t>B-6</t>
  </si>
  <si>
    <t>B-7</t>
  </si>
  <si>
    <t>川口センタービル</t>
  </si>
  <si>
    <t>SEFビル</t>
  </si>
  <si>
    <t>C-17</t>
  </si>
  <si>
    <t>C-18</t>
  </si>
  <si>
    <t>堂島Ｆビルディング</t>
  </si>
  <si>
    <t>船場福岡ビル</t>
  </si>
  <si>
    <t>有楽町駅前ビルディング（有楽町イトシア）</t>
  </si>
  <si>
    <t>立川ビジネスセンタービル（第11期追加取得分）</t>
  </si>
  <si>
    <t>立川ビジネスセンタービル</t>
  </si>
  <si>
    <t>ハウジング・デザイン・センター神戸</t>
  </si>
  <si>
    <t>日建設計コンストラクション・マネジメント株式会社</t>
  </si>
  <si>
    <t>ＳＥＦビル</t>
  </si>
  <si>
    <t>平成16年6月30日現在</t>
  </si>
  <si>
    <t>用途CODE</t>
  </si>
  <si>
    <t>タイプ･地域CODE</t>
  </si>
  <si>
    <t>規模CODE</t>
  </si>
  <si>
    <t>地域・用途CODE</t>
  </si>
  <si>
    <t>地･用</t>
  </si>
  <si>
    <t>用</t>
  </si>
  <si>
    <t>タ・地</t>
  </si>
  <si>
    <t>規</t>
  </si>
  <si>
    <t>CODE区分</t>
  </si>
  <si>
    <t>FROM</t>
  </si>
  <si>
    <t>TO</t>
  </si>
  <si>
    <t>第5期取得物件</t>
  </si>
  <si>
    <t>東京建物京橋ビル</t>
  </si>
  <si>
    <t>ＪＰＲ千駄ヶ谷ビル</t>
  </si>
  <si>
    <t>ＪＰＲ池袋ビルは、耐震工事を完了に伴うＰＭＬの低下に伴い、平成16年1月1日より地震保険を解約しています。</t>
  </si>
  <si>
    <t>ＪＰＲ堂島ビル</t>
  </si>
  <si>
    <t>ＪＰＲ名古屋伏見ビル</t>
  </si>
  <si>
    <t>川崎ダイスビル</t>
  </si>
  <si>
    <t>東京都新宿区新宿</t>
  </si>
  <si>
    <t>所有権（共有：持分割合29.7％）</t>
  </si>
  <si>
    <t>東京都豊島区東池袋</t>
  </si>
  <si>
    <t>所有権（共有：持分割合15.9％）</t>
  </si>
  <si>
    <t>埼玉県さいたま市南区別所</t>
  </si>
  <si>
    <t>神奈川県川崎市川崎区駅前本町</t>
  </si>
  <si>
    <t>所有権（共有：持分割合52.7％）</t>
  </si>
  <si>
    <t>所有権（共有：持分割合64.3％）</t>
  </si>
  <si>
    <t>所有権（共有：持分割合52.2％）</t>
  </si>
  <si>
    <t>運用における位置付け</t>
  </si>
  <si>
    <t>建物所有割合</t>
  </si>
  <si>
    <t>区分所有権・
区分所有権（共有：持分割合58.0％）</t>
  </si>
  <si>
    <t>薬院ビジネスガーデン</t>
  </si>
  <si>
    <t>平成24年11月</t>
  </si>
  <si>
    <t>平成24年10月</t>
  </si>
  <si>
    <t>株式会社ERIソリューション</t>
  </si>
  <si>
    <t>物件数</t>
  </si>
  <si>
    <t>所有形態</t>
  </si>
  <si>
    <t>東京都中央区日本橋人形町</t>
  </si>
  <si>
    <t>H1.12</t>
  </si>
  <si>
    <t>77.2%
(87.4%)</t>
  </si>
  <si>
    <t>東京都千代田区神田錦町</t>
  </si>
  <si>
    <t xml:space="preserve">SRC・RC・S                       B2/13F </t>
  </si>
  <si>
    <t>SRC・RC
B2/11F</t>
  </si>
  <si>
    <t>H1.7</t>
  </si>
  <si>
    <t>SRC
B2/10F</t>
  </si>
  <si>
    <t>H2.5</t>
  </si>
  <si>
    <t>SRC
B1/9F</t>
  </si>
  <si>
    <t>H1.3</t>
  </si>
  <si>
    <t>所有権（共有：持分割合27.1％）</t>
  </si>
  <si>
    <t>S・SRC
B2/17F</t>
  </si>
  <si>
    <t>H1.6</t>
  </si>
  <si>
    <t>所有権（共有：持分割合29.3％）</t>
  </si>
  <si>
    <t>S・RC・SRC             B4/30F</t>
  </si>
  <si>
    <t>H6.10</t>
  </si>
  <si>
    <t>所有権（共有：持分割合0.5％）</t>
  </si>
  <si>
    <t>H16.11.9
H17.4.12
H22.7.13</t>
  </si>
  <si>
    <t xml:space="preserve">SRC                       B2/14F </t>
  </si>
  <si>
    <t>S60.4</t>
  </si>
  <si>
    <t>S・SRC
B2/10F</t>
  </si>
  <si>
    <t>H6.6</t>
  </si>
  <si>
    <t xml:space="preserve">SRC・RC・S                       B5/54F </t>
  </si>
  <si>
    <t>S54.10</t>
  </si>
  <si>
    <t xml:space="preserve">S　　                       9F </t>
  </si>
  <si>
    <t>H4.6</t>
  </si>
  <si>
    <t xml:space="preserve">S　　                       B1/8F </t>
  </si>
  <si>
    <t>H20.7</t>
  </si>
  <si>
    <t xml:space="preserve">SRC                       B3/7F </t>
  </si>
  <si>
    <t>H3.10</t>
  </si>
  <si>
    <t xml:space="preserve">SRC                       B1/9F </t>
  </si>
  <si>
    <t>SRC                    B1/10F</t>
  </si>
  <si>
    <t>S56.1</t>
  </si>
  <si>
    <t>H14.6</t>
  </si>
  <si>
    <t>S             8F</t>
  </si>
  <si>
    <t>H21.5</t>
  </si>
  <si>
    <t xml:space="preserve">SRC                       B2/9F </t>
  </si>
  <si>
    <t>S57.10</t>
  </si>
  <si>
    <t xml:space="preserve">SRC・S                       B3/8F </t>
  </si>
  <si>
    <t>RC
B2/2F</t>
  </si>
  <si>
    <t>H14.7</t>
  </si>
  <si>
    <t>S・SRC
B1/7F</t>
  </si>
  <si>
    <t>H18.2</t>
  </si>
  <si>
    <t>H19.3.14
H20.4.24</t>
  </si>
  <si>
    <t>S・SRC・RC
B3/14F</t>
  </si>
  <si>
    <t>H19.1</t>
  </si>
  <si>
    <t>1.9%
(2.1%)</t>
  </si>
  <si>
    <t>S・SRC
B4/20F</t>
  </si>
  <si>
    <t>H19.10</t>
  </si>
  <si>
    <t>千葉県千葉市中央区新町</t>
  </si>
  <si>
    <t>神奈川県横浜市中区日本大通</t>
  </si>
  <si>
    <t>H1.10</t>
  </si>
  <si>
    <t>S・SRC
B2/12F</t>
  </si>
  <si>
    <t>H3.8</t>
  </si>
  <si>
    <t>S・SRC
B2/15F</t>
  </si>
  <si>
    <t>S・SRC
B1/8F</t>
  </si>
  <si>
    <t>S・SRC
B1/12F</t>
  </si>
  <si>
    <t>H6.12</t>
  </si>
  <si>
    <t>RC・SRC・S                      B3/42F</t>
  </si>
  <si>
    <t>区分所有権</t>
  </si>
  <si>
    <t>S・SRC・RC
B3/27F</t>
  </si>
  <si>
    <t>H9.3</t>
  </si>
  <si>
    <t>オリナスタワー（注６）</t>
  </si>
  <si>
    <t>SRC                B1/9F</t>
  </si>
  <si>
    <t>S56.5</t>
  </si>
  <si>
    <t>東京都西東京市田無町</t>
  </si>
  <si>
    <t>43.6%
（51.3%）</t>
  </si>
  <si>
    <t>16.7%
(19.2%)</t>
  </si>
  <si>
    <t>S・RC・SRC             B2/10F</t>
  </si>
  <si>
    <t>H18.1</t>
  </si>
  <si>
    <t xml:space="preserve">SRC・RC・S                       B1/6F </t>
  </si>
  <si>
    <t>S58.3</t>
  </si>
  <si>
    <t>S                      B1/4F</t>
  </si>
  <si>
    <t>H17.10</t>
  </si>
  <si>
    <t>S・SRC・RC
B2/11F</t>
  </si>
  <si>
    <t>H15.8</t>
  </si>
  <si>
    <t>32.9%
(58.0%)</t>
  </si>
  <si>
    <t>大阪府大阪市中央区本町</t>
  </si>
  <si>
    <t>72.0%
(71.0%)</t>
  </si>
  <si>
    <t>福岡県福岡市博多区博多駅前</t>
  </si>
  <si>
    <t>S・RC B1/12F
S 1F</t>
  </si>
  <si>
    <t>SRC・S                      12F</t>
  </si>
  <si>
    <t>宮城県仙台市宮城野区榴岡</t>
  </si>
  <si>
    <t>和歌山県和歌山市美園町</t>
  </si>
  <si>
    <t>S
9F</t>
  </si>
  <si>
    <t>福岡県福岡市中央区天神</t>
  </si>
  <si>
    <t>S・SRC                       13F</t>
  </si>
  <si>
    <t>大阪府大阪市北区曽根崎新地</t>
  </si>
  <si>
    <t>SRC
B2/9F</t>
  </si>
  <si>
    <t>H5.10</t>
  </si>
  <si>
    <t>ＪＰＲ博多中央ビル</t>
  </si>
  <si>
    <t>H5.2</t>
  </si>
  <si>
    <t>薬院ビジネスガーデン</t>
  </si>
  <si>
    <t>福岡県福岡市中央区薬院</t>
  </si>
  <si>
    <t>SRC
14F</t>
  </si>
  <si>
    <t>H21.1</t>
  </si>
  <si>
    <t>H15.5.15
H15.7.16</t>
  </si>
  <si>
    <t>大阪府大阪市北区茶屋町</t>
  </si>
  <si>
    <t>SRC
B1/8F</t>
  </si>
  <si>
    <t>大阪府大阪市中央区南船場</t>
  </si>
  <si>
    <t>S                 B2/10F</t>
  </si>
  <si>
    <t>SRC･S
B2/11F</t>
  </si>
  <si>
    <t>S・SRC
9F</t>
  </si>
  <si>
    <t>②＝③/365</t>
  </si>
  <si>
    <t>④＝①×②</t>
  </si>
  <si>
    <t>新麹町ビル（第２期追加取得分）</t>
  </si>
  <si>
    <t>新麹町ビル（第６期追加取得分）</t>
  </si>
  <si>
    <t>福岡ビル（第７期追加取得分）</t>
  </si>
  <si>
    <t>新宿センタービル</t>
  </si>
  <si>
    <t>天神１２１ビル</t>
  </si>
  <si>
    <t>ＪＰＲ名古屋伏見ビル</t>
  </si>
  <si>
    <t>ー</t>
  </si>
  <si>
    <t>清水建設株式会社</t>
  </si>
  <si>
    <t>平成21年５月</t>
  </si>
  <si>
    <t>平成22年６月</t>
  </si>
  <si>
    <t>平成23年11月</t>
  </si>
  <si>
    <t>平成23年12月</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</si>
  <si>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NKSJリスクマネジメント株式会社作成のポートフォリオ地震ＰＭＬ評価報告書に記載された数値を小数第２位以下切捨てで記載しています。</t>
  </si>
  <si>
    <t>物件デ－タブック</t>
  </si>
  <si>
    <t>日本プライムリアルティ投資法人</t>
  </si>
  <si>
    <t>本書は情報提供を目的とした資料であり、監査上の対象となっていないため、本書に記載されている事実について、完全性、正確性、妥当性を保証するものではありません。また、将来予想を黙示的に示すものでもありません。</t>
  </si>
  <si>
    <t>＜特記事項＞</t>
  </si>
  <si>
    <t>特に記載のない限り、記載未満の数値について、金額は切捨て、比率は四捨五入により記載しています。</t>
  </si>
  <si>
    <t>「所在地」、「敷地面積」、「延床面積」、「構造・階数」及び「竣工年月」は、登記簿上の記載に基づいています。</t>
  </si>
  <si>
    <t xml:space="preserve">「構造・階数」の略称は、それぞれ次を表しています。
　　　　Ｓ：鉄骨造、ＲＣ：鉄筋コンクリート造、ＳＲＣ：鉄骨鉄筋コンクリート造
</t>
  </si>
  <si>
    <t>「敷地面積」、「延床面積」は、以下の物件を除き、他の区分所有者等の部分を含む建物敷地全体の面積、建物一棟全体の面積を記載しています。
　　　　ＭＳ芝浦ビル：本物件と一体開発されたトリニティ芝浦の敷地を含む敷地面積
　　　　新宿スクエアタワー：再開発全体の敷地面積及び延床面積
　　　　ライズアリーナビル：住宅棟を含む再開発全体の敷地面積及び住宅棟を含む延床面積
　　　　オリナスタワー：商業棟、住宅棟を含む全体の敷地面積及び延床面積
        キュポ・ラ本館棟：再開発全体の敷地面積</t>
  </si>
  <si>
    <t xml:space="preserve">新宿スクエアタワーについては、各区分所有者が各々の専有部分を東京建物株式会社に一括して賃貸し、同社はこれを転借人に転貸（サブリース）しています。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また、「テナント数」は、転借人の数を記載しています。なお、賃料配分率は、第14期の追加取得により39.70457％から40.31465％になりました。
</t>
  </si>
  <si>
    <t xml:space="preserve">新宿センタービル、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</si>
  <si>
    <t>（仮称）大手町１－６計画（底地）は、底地（地上権が付着した土地の所有権）であるため、土地のみの所有となり建物は所有しておりません。</t>
  </si>
  <si>
    <t>＜　目　　次　＞</t>
  </si>
  <si>
    <t>表題</t>
  </si>
  <si>
    <t>ページ数</t>
  </si>
  <si>
    <t>組入不動産の分類</t>
  </si>
  <si>
    <t>～</t>
  </si>
  <si>
    <t>組入不動産の所有形態、建物の概要</t>
  </si>
  <si>
    <t>組入不動産の平均築年数</t>
  </si>
  <si>
    <t>組入不動産の長期修繕費用見積合計（15年）と地震リスク</t>
  </si>
  <si>
    <t>価格情報</t>
  </si>
  <si>
    <t>組入不動産に係る価格関係一覧</t>
  </si>
  <si>
    <t>組入不動産に係る期末空室面積及び稼働率の推移</t>
  </si>
  <si>
    <t>組入不動産に係る当期の賃貸事業収入、賃貸事業費用、ＮＯＩ等</t>
  </si>
  <si>
    <t>組入不動産に係るＮＯＩの推移</t>
  </si>
  <si>
    <t>組入不動産に係るＲＯＡの推移</t>
  </si>
  <si>
    <t>個別物件の収益状況（当期末保有物件）</t>
  </si>
  <si>
    <t>ポートフォリオの収益状況</t>
  </si>
  <si>
    <t>組入不動産に係る価格関係一覧</t>
  </si>
  <si>
    <t xml:space="preserve"> </t>
  </si>
  <si>
    <t>②期末帳簿価額</t>
  </si>
  <si>
    <t>③期末評価額</t>
  </si>
  <si>
    <t>（期末保有物件分）</t>
  </si>
  <si>
    <t>構成割合</t>
  </si>
  <si>
    <t>対各種価格比率</t>
  </si>
  <si>
    <t>評価損益</t>
  </si>
  <si>
    <t>対取得
価格</t>
  </si>
  <si>
    <t>対帳簿
価額</t>
  </si>
  <si>
    <t>対取得価格</t>
  </si>
  <si>
    <t>対帳簿価額</t>
  </si>
  <si>
    <t>③－①</t>
  </si>
  <si>
    <t>③－②</t>
  </si>
  <si>
    <t>（円）</t>
  </si>
  <si>
    <t>③／①</t>
  </si>
  <si>
    <t>③／②</t>
  </si>
  <si>
    <t>第22期</t>
  </si>
  <si>
    <t>福岡ビル（第７期追加取得分）</t>
  </si>
  <si>
    <t>新宿スクエアタワー（第14期追加取得分）</t>
  </si>
  <si>
    <t>ビッグス新宿ビル</t>
  </si>
  <si>
    <t>南麻布ビル</t>
  </si>
  <si>
    <t>東京建物京橋ビル</t>
  </si>
  <si>
    <t>ＪＰＲ日本橋堀留ビル</t>
  </si>
  <si>
    <t>（仮称）大手町１－６計画（底地）</t>
  </si>
  <si>
    <t>ＪＰＲ神宮前４３２</t>
  </si>
  <si>
    <t>立川ビジネスセンタービル（第11期追加取得分)</t>
  </si>
  <si>
    <t>ＳＫ広島ビル</t>
  </si>
  <si>
    <t>ＪＰＲ名古屋栄ビル</t>
  </si>
  <si>
    <t>ＪＰＲ博多中央ビル</t>
  </si>
  <si>
    <t>薬院ビジネスガーデン</t>
  </si>
  <si>
    <t>ベネトン心斎橋ビル</t>
  </si>
  <si>
    <t>ハウジング･デザイン・センター神戸</t>
  </si>
  <si>
    <t>ＪＰＲ茶屋町ビル</t>
  </si>
  <si>
    <t>合計</t>
  </si>
  <si>
    <t>第19期</t>
  </si>
  <si>
    <t>第20期</t>
  </si>
  <si>
    <t>第21期</t>
  </si>
  <si>
    <t>（㎡）</t>
  </si>
  <si>
    <t>商業施設</t>
  </si>
  <si>
    <t>立川ビジネスセンタービル（第11期追加取得分）</t>
  </si>
  <si>
    <t>組入不動産に係る当期の賃貸事業収入、賃貸事業費用、ＮＯＩ等</t>
  </si>
  <si>
    <t>地域区分</t>
  </si>
  <si>
    <t>用途</t>
  </si>
  <si>
    <t>①</t>
  </si>
  <si>
    <t>②</t>
  </si>
  <si>
    <t>③</t>
  </si>
  <si>
    <t>④</t>
  </si>
  <si>
    <t>⑤</t>
  </si>
  <si>
    <t>⑥</t>
  </si>
  <si>
    <t>⑦</t>
  </si>
  <si>
    <t>賃貸事業収入</t>
  </si>
  <si>
    <t>賃貸事業費用</t>
  </si>
  <si>
    <t>ＮＯＩ</t>
  </si>
  <si>
    <t>減価償却費</t>
  </si>
  <si>
    <t>償却後利益</t>
  </si>
  <si>
    <t>資本的支出</t>
  </si>
  <si>
    <t>ＮＣＦ</t>
  </si>
  <si>
    <t>（減価償却費を除く）</t>
  </si>
  <si>
    <t>=①－②</t>
  </si>
  <si>
    <t>=③－④</t>
  </si>
  <si>
    <t>=③－⑥</t>
  </si>
  <si>
    <t>（円）</t>
  </si>
  <si>
    <t>品川キャナルビル</t>
  </si>
  <si>
    <t>六番町ビル（注）</t>
  </si>
  <si>
    <t>ＪＰＲ原宿ビル</t>
  </si>
  <si>
    <t>ＪＰＲ千駄ヶ谷ビル</t>
  </si>
  <si>
    <t>（仮称）大手町１－６計画（底地）</t>
  </si>
  <si>
    <t>新宿三丁目イーストビル（注）</t>
  </si>
  <si>
    <t>立川ビジネスセンタービル（第11期追加取得分）</t>
  </si>
  <si>
    <t>キュポ・ラ本館棟（注）</t>
  </si>
  <si>
    <t>ＪＰＲ武蔵小杉ビル（注）</t>
  </si>
  <si>
    <t>武蔵浦和ショッピングスクエア</t>
  </si>
  <si>
    <t>薬院ビジネスガーデン</t>
  </si>
  <si>
    <t>ベネトン心斎橋ビル（注）</t>
  </si>
  <si>
    <t>ハウジング・デザイン・センター神戸（注）</t>
  </si>
  <si>
    <t>（注）</t>
  </si>
  <si>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</si>
  <si>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</si>
  <si>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</si>
  <si>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</si>
  <si>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</si>
  <si>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</si>
  <si>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</si>
  <si>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</si>
  <si>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</si>
  <si>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</si>
  <si>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</si>
  <si>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</si>
  <si>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</si>
  <si>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</si>
  <si>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新宿三丁目イーストビル（注）</t>
  </si>
  <si>
    <t>新宿三丁目イーストビル</t>
  </si>
  <si>
    <t>償却後利益</t>
  </si>
  <si>
    <t>償却後利益の対前期変動率</t>
  </si>
  <si>
    <r>
      <t xml:space="preserve">ＲＯＡ
 </t>
    </r>
    <r>
      <rPr>
        <sz val="11"/>
        <rFont val="ＭＳ 明朝"/>
        <family val="1"/>
      </rPr>
      <t xml:space="preserve"> (年換算償却後利益の平均帳簿価額に対する割合)</t>
    </r>
  </si>
  <si>
    <t>立川ビジネスセンタービル（第11期取追加得分）</t>
  </si>
  <si>
    <t>賃貸借情報</t>
  </si>
  <si>
    <t>損益情報</t>
  </si>
  <si>
    <t>個別物件の収益状況</t>
  </si>
  <si>
    <t>ポートフォリオの収益状況</t>
  </si>
  <si>
    <t>（当期末保有物件）</t>
  </si>
  <si>
    <t>地域区分</t>
  </si>
  <si>
    <t>東京都心</t>
  </si>
  <si>
    <t>東京周辺部</t>
  </si>
  <si>
    <t>地方</t>
  </si>
  <si>
    <t>地域別</t>
  </si>
  <si>
    <t>用途別</t>
  </si>
  <si>
    <t>用途</t>
  </si>
  <si>
    <t>事務所</t>
  </si>
  <si>
    <t>商業施設</t>
  </si>
  <si>
    <t>事務所</t>
  </si>
  <si>
    <t>商業施設</t>
  </si>
  <si>
    <t>不動産の名称</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</si>
  <si>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</si>
  <si>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</si>
  <si>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</si>
  <si>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</si>
  <si>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</si>
  <si>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</si>
  <si>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</si>
  <si>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</si>
  <si>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</si>
  <si>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</si>
  <si>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</si>
  <si>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（仮称）大手町１－６計画（底地）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</si>
  <si>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</si>
  <si>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</si>
  <si>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</si>
  <si>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</si>
  <si>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</si>
  <si>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</si>
  <si>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</si>
  <si>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</si>
  <si>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</si>
  <si>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</si>
  <si>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</si>
  <si>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</si>
  <si>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キュポ・ラ本館棟</t>
  </si>
  <si>
    <t>ＪＰＲ武蔵小杉ビル</t>
  </si>
  <si>
    <t>武蔵浦和ショッピングスクエア</t>
  </si>
  <si>
    <t>川崎ダイスビル</t>
  </si>
  <si>
    <t>新潟駅南センター
ビル</t>
  </si>
  <si>
    <t>損保ジャパン
仙台ビル</t>
  </si>
  <si>
    <t>損保ジャパン 
和歌山ビル</t>
  </si>
  <si>
    <t>天神１２１ビル</t>
  </si>
  <si>
    <t>ＪＰＲ名古屋
伏見ビル</t>
  </si>
  <si>
    <t>薬院ビジネス
ガーデン</t>
  </si>
  <si>
    <t>ＪＰＲ梅田ロフト
ビル</t>
  </si>
  <si>
    <t>ハウジング・デザイン・センター神戸</t>
  </si>
  <si>
    <t>ＪＰＲ茶屋町ビル</t>
  </si>
  <si>
    <t>投資比率</t>
  </si>
  <si>
    <t>期末テナント数</t>
  </si>
  <si>
    <t>期末総賃貸可能面積（㎡）</t>
  </si>
  <si>
    <t>期末総賃貸面積（㎡）</t>
  </si>
  <si>
    <t>稼働率</t>
  </si>
  <si>
    <t>期末稼働率</t>
  </si>
  <si>
    <t>月末稼働率の期中平均</t>
  </si>
  <si>
    <t>（参考情報）</t>
  </si>
  <si>
    <t>年換算ＮＯＩ利回り（対取得価格）</t>
  </si>
  <si>
    <t>組入不動産に係る当期の減価償却費、償却後利益と各種比率</t>
  </si>
  <si>
    <t>償却後利益</t>
  </si>
  <si>
    <t>売上高
経費率</t>
  </si>
  <si>
    <t>売上高
利益率</t>
  </si>
  <si>
    <t>取得価格
ベース</t>
  </si>
  <si>
    <t>期中平均
簿価ベース</t>
  </si>
  <si>
    <t>期末帳簿
価額ベース</t>
  </si>
  <si>
    <t>東京建物京橋ビル（注）</t>
  </si>
  <si>
    <t>有楽町駅前ビルディング（有楽町イトシア）（注）</t>
  </si>
  <si>
    <t>ベネトン心斎橋ビル（注）</t>
  </si>
  <si>
    <t>ハウジング・デザイン・センター神戸（注）</t>
  </si>
  <si>
    <t>(注)</t>
  </si>
  <si>
    <t>組入不動産に係る当期の減価償却費、償却後利益と各種比率</t>
  </si>
  <si>
    <t>大宮プライムイースト</t>
  </si>
  <si>
    <t>H13.11.16
H14.11.21
H16.11.12</t>
  </si>
  <si>
    <t>所有権（共有：持分割合77.2％）</t>
  </si>
  <si>
    <t>H14.9.25
H25.3.28</t>
  </si>
  <si>
    <t>埼玉県さいたま市大宮区下町</t>
  </si>
  <si>
    <t>H21.2</t>
  </si>
  <si>
    <t>平成25年５月</t>
  </si>
  <si>
    <t>平成25年６月</t>
  </si>
  <si>
    <t>平成25年３月</t>
  </si>
  <si>
    <t>第23期</t>
  </si>
  <si>
    <t>（注）福岡ビル、新宿スクエアタワー及び立川ビジネスセンタービルに係る評価額は、取得済部分の評価額の内訳価格でそれぞれを表示しています。</t>
  </si>
  <si>
    <t>兼松ビル別館（注）</t>
  </si>
  <si>
    <t>兼松ビル別館（注）</t>
  </si>
  <si>
    <t>新麹町ビル（第２期追加取得分）</t>
  </si>
  <si>
    <t>新麹町ビル（第６期追加取得分）</t>
  </si>
  <si>
    <t>福岡ビル（注）</t>
  </si>
  <si>
    <t>福岡ビル（第７期追加取得分）（注）</t>
  </si>
  <si>
    <t>ビッグス新宿ビル</t>
  </si>
  <si>
    <t>南麻布ビル</t>
  </si>
  <si>
    <t>東京建物京橋ビル（注）</t>
  </si>
  <si>
    <t>ＪＰＲ日本橋堀留ビル</t>
  </si>
  <si>
    <t>ＪＰＲ渋谷タワーレコードビル（注）</t>
  </si>
  <si>
    <t>ＪＰＲ渋谷タワーレコードビル（注）</t>
  </si>
  <si>
    <t>有楽町駅前ビルディング（有楽町イトシア）（注）</t>
  </si>
  <si>
    <t>ライズアリーナビル（注）</t>
  </si>
  <si>
    <t>ライズアリーナビル（注）</t>
  </si>
  <si>
    <t>ゆめおおおかオフィスタワー</t>
  </si>
  <si>
    <t>オリナスタワー</t>
  </si>
  <si>
    <t>田無アスタ（注）</t>
  </si>
  <si>
    <t>田無アスタ（注）</t>
  </si>
  <si>
    <t>天神１２１ビル</t>
  </si>
  <si>
    <t>ＪＰＲ堂島ビル</t>
  </si>
  <si>
    <t>ＪＰＲ梅田ロフトビル（注）</t>
  </si>
  <si>
    <t>ＪＰＲ梅田ロフトビル（注）</t>
  </si>
  <si>
    <t>本物件の賃貸事業収入及び賃貸事業費用については、やむを得ない事情により開示していません。</t>
  </si>
  <si>
    <t>事務所規模別</t>
  </si>
  <si>
    <t>不動産等の名称</t>
  </si>
  <si>
    <t>ＮＯＩ</t>
  </si>
  <si>
    <t>ＲＯＡ</t>
  </si>
  <si>
    <t>本物件の売上高経費率及び売上高利益率については、やむを得ない事情により示していません。</t>
  </si>
  <si>
    <t>福岡ビル（第７期追加取得分）</t>
  </si>
  <si>
    <t>ライズアリーナビル</t>
  </si>
  <si>
    <t>大宮プライム
イースト</t>
  </si>
  <si>
    <t>取得価格（円）</t>
  </si>
  <si>
    <t>土地（円）</t>
  </si>
  <si>
    <t>建物等（円）</t>
  </si>
  <si>
    <t>取得時評価額（円）</t>
  </si>
  <si>
    <t>期末評価額（円）</t>
  </si>
  <si>
    <t>期末帳簿価額（円）</t>
  </si>
  <si>
    <t>①賃貸事業収入合計（円）</t>
  </si>
  <si>
    <t>賃料等収入（円）</t>
  </si>
  <si>
    <t>その他賃貸事業収入（円）</t>
  </si>
  <si>
    <t>②賃貸事業費用合計（円）</t>
  </si>
  <si>
    <t>外注委託費（円）</t>
  </si>
  <si>
    <t>水道光熱費（円）</t>
  </si>
  <si>
    <t>公租公課（円）</t>
  </si>
  <si>
    <t>保険料（円）</t>
  </si>
  <si>
    <t>修繕工事費（円）</t>
  </si>
  <si>
    <t>管理委託料（円）</t>
  </si>
  <si>
    <t>管理組合費（円）</t>
  </si>
  <si>
    <t>その他賃貸事業費用（円）</t>
  </si>
  <si>
    <t>③ＮＯＩ（＝①－②）（円）</t>
  </si>
  <si>
    <t>④減価償却費（円）</t>
  </si>
  <si>
    <t>⑤賃貸事業損益（＝③－④）（円）</t>
  </si>
  <si>
    <t>⑥資本的支出（円）</t>
  </si>
  <si>
    <t>⑦ＮＣＦ（＝③－⑥）（円）</t>
  </si>
  <si>
    <t>(注1)</t>
  </si>
  <si>
    <t>当期中の営業日数</t>
  </si>
  <si>
    <t>平成25年6月30日現在</t>
  </si>
  <si>
    <t>兼松ビル別館、福岡ビル、福岡ビル（第７期追加取得分）、六番町ビル、東京建物京橋ビル、ＪＰＲ渋谷タワーレコードビル、新宿三丁目イーストビル、有楽町駅前ビルディング（有楽町イトシア）、ライズアリーナビル、田無アスタ、キュポ・ラ本館棟、ＪＰＲ武蔵小杉ビル、ＪＰＲ梅田ロフトビル、ベネトン心斎橋ビル、ハウジング・デザイン・センター神戸の賃貸事業収入合計等及び賃貸事業費用合計等については、やむを得ない事情により開示していません。
また、福岡ビル（第７期追加取得分）及び新宿スクエアタワー（第14期追加取得分）のテナント数について、福岡ビル及び新宿スクエアタワーと同一のテナントに賃貸しているため、便宜上「０」と表示しています。</t>
  </si>
  <si>
    <r>
      <t>（注４）</t>
    </r>
    <r>
      <rPr>
        <sz val="10"/>
        <rFont val="ＭＳ 明朝"/>
        <family val="1"/>
      </rPr>
      <t>（仮称）大手町１－６計画（底地）は、立地・用途を勘案し、用途を「事務所」に、運用における位置付けを「コア不動産」に、事務所ビルの分類を
　　　　　　　「大規模」にそれぞれ分類しています。</t>
    </r>
  </si>
  <si>
    <t>第23期：平成25年1月1日～平成25年6月30日</t>
  </si>
  <si>
    <t>第23期：平成25年1月1日～平成25年6月30日</t>
  </si>
  <si>
    <t>（注1）本物件の賃貸事業収入合計等及び賃貸事業費用合計等については、やむを得ない事情により開示していません。</t>
  </si>
  <si>
    <t>　　　　　</t>
  </si>
  <si>
    <t>（注2）福岡ビル（第７期追加取得分）及び新宿スクエアタワー（第14期追加取得分）のテナント数について、福岡ビル及び新宿スクエアタワーと同一のテナントに賃貸しているため、 便宜上「０」と表示しています。　　　　　</t>
  </si>
  <si>
    <t>（注５）</t>
  </si>
  <si>
    <t>期末空室面積</t>
  </si>
  <si>
    <t>期末稼働率</t>
  </si>
  <si>
    <t>NOI</t>
  </si>
  <si>
    <t>NOIの対前期変動率</t>
  </si>
  <si>
    <t>NOI利回り
（年換算NOIの取得価額に対する割合）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</si>
</sst>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411]ggge&quot;年&quot;m&quot;月&quot;d&quot;日現在&quot;"/>
    <numFmt numFmtId="179" formatCode="#,##0_ "/>
    <numFmt numFmtId="180" formatCode="[$-411]ggge&quot;年&quot;m&quot;月&quot;d&quot;日&quot;;@"/>
    <numFmt numFmtId="181" formatCode="#,##0;[Red]#,##0"/>
    <numFmt numFmtId="182" formatCode="#,##0;&quot;△&quot;\ #,##0"/>
    <numFmt numFmtId="183" formatCode="#,##0_);[Red]\(#,##0\)"/>
    <numFmt numFmtId="184" formatCode="#,##0;&quot;△ &quot;#,##0"/>
    <numFmt numFmtId="185" formatCode="0.0%;&quot;△&quot;\ 0.0%"/>
    <numFmt numFmtId="186" formatCode="#,##0.0%;&quot;△&quot;\ #,##0.0%"/>
    <numFmt numFmtId="187" formatCode="0_ "/>
    <numFmt numFmtId="188" formatCode="#,###\ ;&quot;△&quot;#,###\ ;_ * &quot;-&quot;_ ;_ @_ "/>
  </numFmts>
  <fonts count="69">
    <font>
      <sz val="9"/>
      <name val="ＭＳ Ｐゴシック"/>
      <family val="3"/>
    </font>
    <font>
      <sz val="11"/>
      <color indexed="8"/>
      <name val="ＭＳ Ｐゴシック"/>
      <family val="3"/>
    </font>
    <font>
      <sz val="6"/>
      <name val="ＭＳ Ｐゴシック"/>
      <family val="3"/>
    </font>
    <font>
      <sz val="18"/>
      <name val="ＭＳ 明朝"/>
      <family val="1"/>
    </font>
    <font>
      <sz val="9"/>
      <name val="ＭＳ 明朝"/>
      <family val="1"/>
    </font>
    <font>
      <sz val="11"/>
      <name val="ＭＳ 明朝"/>
      <family val="1"/>
    </font>
    <font>
      <sz val="8"/>
      <name val="ＭＳ 明朝"/>
      <family val="1"/>
    </font>
    <font>
      <sz val="10"/>
      <name val="ＭＳ 明朝"/>
      <family val="1"/>
    </font>
    <font>
      <sz val="11"/>
      <name val="ＭＳ Ｐゴシック"/>
      <family val="3"/>
    </font>
    <font>
      <sz val="12"/>
      <name val="ＭＳ 明朝"/>
      <family val="1"/>
    </font>
    <font>
      <sz val="6"/>
      <name val="ＭＳ 明朝"/>
      <family val="1"/>
    </font>
    <font>
      <sz val="12"/>
      <name val="ＭＳ Ｐゴシック"/>
      <family val="3"/>
    </font>
    <font>
      <b/>
      <sz val="20"/>
      <name val="ＭＳ 明朝"/>
      <family val="1"/>
    </font>
    <font>
      <sz val="10.5"/>
      <name val="ＭＳ 明朝"/>
      <family val="1"/>
    </font>
    <font>
      <sz val="20"/>
      <name val="ＭＳ Ｐゴシック"/>
      <family val="3"/>
    </font>
    <font>
      <sz val="56"/>
      <name val="ＭＳ Ｐゴシック"/>
      <family val="3"/>
    </font>
    <font>
      <sz val="24"/>
      <name val="ＭＳ Ｐゴシック"/>
      <family val="3"/>
    </font>
    <font>
      <sz val="18"/>
      <name val="ＭＳ Ｐゴシック"/>
      <family val="3"/>
    </font>
    <font>
      <sz val="10"/>
      <name val="ＭＳ Ｐゴシック"/>
      <family val="3"/>
    </font>
    <font>
      <b/>
      <sz val="24"/>
      <name val="ＭＳ 明朝"/>
      <family val="1"/>
    </font>
    <font>
      <b/>
      <sz val="24"/>
      <name val="ＭＳ Ｐゴシック"/>
      <family val="3"/>
    </font>
    <font>
      <sz val="14"/>
      <name val="ＭＳ 明朝"/>
      <family val="1"/>
    </font>
    <font>
      <sz val="15"/>
      <name val="ＭＳ 明朝"/>
      <family val="1"/>
    </font>
    <font>
      <sz val="15"/>
      <name val="ＭＳ Ｐゴシック"/>
      <family val="3"/>
    </font>
    <font>
      <sz val="10"/>
      <name val="Arial"/>
      <family val="2"/>
    </font>
    <font>
      <b/>
      <sz val="12"/>
      <name val="ＭＳ 明朝"/>
      <family val="1"/>
    </font>
    <font>
      <b/>
      <sz val="12"/>
      <color indexed="10"/>
      <name val="ＭＳ 明朝"/>
      <family val="1"/>
    </font>
    <font>
      <sz val="20"/>
      <name val="ＭＳ 明朝"/>
      <family val="1"/>
    </font>
    <font>
      <sz val="16"/>
      <name val="ＭＳ 明朝"/>
      <family val="1"/>
    </font>
    <font>
      <sz val="12"/>
      <color indexed="9"/>
      <name val="ＭＳ 明朝"/>
      <family val="1"/>
    </font>
    <font>
      <b/>
      <sz val="18"/>
      <name val="ＭＳ 明朝"/>
      <family val="1"/>
    </font>
    <font>
      <b/>
      <sz val="22"/>
      <name val="ＭＳ 明朝"/>
      <family val="1"/>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8"/>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CCFFFF"/>
        <bgColor indexed="64"/>
      </patternFill>
    </fill>
    <fill>
      <patternFill patternType="solid">
        <fgColor indexed="46"/>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style="thin"/>
      <right style="thin"/>
      <top style="thin"/>
      <bottom style="thin"/>
    </border>
    <border>
      <left style="thin"/>
      <right/>
      <top/>
      <bottom style="thin"/>
    </border>
    <border>
      <left/>
      <right/>
      <top style="thin"/>
      <bottom style="thin"/>
    </border>
    <border>
      <left/>
      <right style="thin"/>
      <top style="thin"/>
      <bottom style="thin"/>
    </border>
    <border>
      <left/>
      <right/>
      <top style="thin"/>
      <bottom/>
    </border>
    <border>
      <left/>
      <right/>
      <top/>
      <bottom style="thin"/>
    </border>
    <border>
      <left style="thin"/>
      <right/>
      <top style="thin"/>
      <bottom style="thin"/>
    </border>
    <border>
      <left style="thin"/>
      <right style="thin"/>
      <top/>
      <bottom style="thin"/>
    </border>
    <border>
      <left style="thin"/>
      <right style="thin"/>
      <top/>
      <bottom/>
    </border>
    <border>
      <left/>
      <right style="thin"/>
      <top/>
      <bottom/>
    </border>
    <border>
      <left style="thin"/>
      <right/>
      <top/>
      <bottom style="double"/>
    </border>
    <border>
      <left/>
      <right style="thin"/>
      <top style="thin"/>
      <bottom/>
    </border>
    <border>
      <left/>
      <right style="thin"/>
      <top/>
      <bottom style="thin"/>
    </border>
    <border diagonalUp="1">
      <left style="thin"/>
      <right style="thin"/>
      <top style="thin"/>
      <bottom style="thin"/>
      <diagonal style="thin"/>
    </border>
    <border diagonalUp="1">
      <left style="thin"/>
      <right/>
      <top/>
      <bottom style="thin"/>
      <diagonal style="thin"/>
    </border>
    <border diagonalUp="1">
      <left style="thin"/>
      <right style="thin"/>
      <top/>
      <bottom style="thin"/>
      <diagonal style="thin"/>
    </border>
    <border>
      <left style="thin"/>
      <right style="thin"/>
      <top style="thin"/>
      <bottom style="dotted"/>
    </border>
    <border>
      <left style="thin"/>
      <right style="thin"/>
      <top style="thin"/>
      <bottom/>
    </border>
    <border diagonalUp="1">
      <left style="thin"/>
      <right/>
      <top style="thin"/>
      <bottom style="thin"/>
      <diagonal style="thin"/>
    </border>
    <border>
      <left/>
      <right style="thin"/>
      <top/>
      <bottom style="double"/>
    </border>
    <border>
      <left style="thin"/>
      <right style="thin"/>
      <top/>
      <bottom style="double"/>
    </border>
    <border diagonalUp="1">
      <left style="thin"/>
      <right/>
      <top/>
      <bottom/>
      <diagonal style="thin"/>
    </border>
    <border diagonalUp="1">
      <left style="thin"/>
      <right style="thin"/>
      <top/>
      <bottom/>
      <diagonal style="thin"/>
    </border>
    <border>
      <left style="double"/>
      <right style="thin"/>
      <top style="thin"/>
      <bottom style="thin"/>
    </border>
    <border>
      <left style="thin"/>
      <right style="double"/>
      <top style="thin"/>
      <bottom style="thin"/>
    </border>
    <border>
      <left style="double"/>
      <right/>
      <top style="thin"/>
      <bottom style="thin"/>
    </border>
    <border>
      <left style="thin"/>
      <right style="double"/>
      <top style="thin"/>
      <bottom/>
    </border>
    <border>
      <left style="double"/>
      <right style="thin"/>
      <top style="thin"/>
      <bottom/>
    </border>
    <border>
      <left style="double"/>
      <right/>
      <top style="thin"/>
      <bottom/>
    </border>
    <border>
      <left/>
      <right style="double"/>
      <top style="thin"/>
      <bottom style="thin"/>
    </border>
    <border>
      <left/>
      <right style="thin"/>
      <top style="dotted"/>
      <bottom style="thin"/>
    </border>
    <border>
      <left/>
      <right style="double"/>
      <top style="thin"/>
      <bottom/>
    </border>
    <border diagonalUp="1">
      <left/>
      <right style="thin"/>
      <top style="thin"/>
      <bottom style="thin"/>
      <diagonal style="thin"/>
    </border>
    <border>
      <left style="thin"/>
      <right style="thin"/>
      <top style="thin"/>
      <bottom style="thin">
        <color indexed="9"/>
      </bottom>
    </border>
    <border>
      <left style="thin"/>
      <right/>
      <top style="hair"/>
      <bottom style="hair"/>
    </border>
    <border>
      <left/>
      <right/>
      <top style="hair"/>
      <bottom style="hair"/>
    </border>
    <border>
      <left style="thin"/>
      <right style="thin"/>
      <top style="hair"/>
      <bottom style="hair"/>
    </border>
    <border>
      <left style="thin"/>
      <right/>
      <top/>
      <bottom style="hair"/>
    </border>
    <border>
      <left/>
      <right/>
      <top/>
      <bottom style="hair"/>
    </border>
    <border>
      <left style="thin"/>
      <right style="thin"/>
      <top/>
      <bottom style="hair"/>
    </border>
    <border>
      <left style="thin"/>
      <right/>
      <top style="hair"/>
      <bottom/>
    </border>
    <border>
      <left/>
      <right/>
      <top style="hair"/>
      <bottom/>
    </border>
    <border>
      <left style="thin"/>
      <right style="thin"/>
      <top style="hair"/>
      <bottom/>
    </border>
    <border>
      <left style="thin"/>
      <right/>
      <top style="double"/>
      <bottom style="thin"/>
    </border>
    <border>
      <left style="double"/>
      <right style="double"/>
      <top style="double"/>
      <bottom style="thin"/>
    </border>
    <border>
      <left/>
      <right style="thin"/>
      <top style="double"/>
      <bottom style="thin"/>
    </border>
    <border>
      <left style="double"/>
      <right style="thin"/>
      <top style="double"/>
      <bottom style="thin"/>
    </border>
    <border>
      <left style="thin"/>
      <right style="double"/>
      <top style="double"/>
      <bottom style="thin"/>
    </border>
    <border>
      <left style="thin"/>
      <right style="thin"/>
      <top style="double"/>
      <bottom style="thin"/>
    </border>
    <border>
      <left style="double"/>
      <right style="double"/>
      <top style="thin"/>
      <bottom/>
    </border>
    <border>
      <left style="double"/>
      <right style="double"/>
      <top/>
      <bottom/>
    </border>
    <border>
      <left style="double"/>
      <right style="double"/>
      <top/>
      <bottom style="thin"/>
    </border>
    <border diagonalUp="1">
      <left style="double"/>
      <right/>
      <top style="thin"/>
      <bottom/>
      <diagonal style="thin"/>
    </border>
    <border diagonalUp="1">
      <left/>
      <right style="double"/>
      <top style="thin"/>
      <bottom/>
      <diagonal style="thin"/>
    </border>
    <border diagonalUp="1">
      <left style="double"/>
      <right/>
      <top/>
      <bottom/>
      <diagonal style="thin"/>
    </border>
    <border diagonalUp="1">
      <left/>
      <right style="double"/>
      <top/>
      <bottom/>
      <diagonal style="thin"/>
    </border>
    <border diagonalUp="1">
      <left style="double"/>
      <right/>
      <top/>
      <bottom style="thin"/>
      <diagonal style="thin"/>
    </border>
    <border diagonalUp="1">
      <left/>
      <right style="double"/>
      <top/>
      <bottom style="thin"/>
      <diagonal style="thin"/>
    </border>
    <border diagonalUp="1">
      <left/>
      <right/>
      <top style="thin"/>
      <bottom/>
      <diagonal style="thin"/>
    </border>
    <border diagonalUp="1">
      <left/>
      <right style="thin"/>
      <top style="thin"/>
      <bottom/>
      <diagonal style="thin"/>
    </border>
    <border diagonalUp="1">
      <left/>
      <right/>
      <top/>
      <bottom/>
      <diagonal style="thin"/>
    </border>
    <border diagonalUp="1">
      <left/>
      <right style="thin"/>
      <top/>
      <bottom/>
      <diagonal style="thin"/>
    </border>
    <border diagonalUp="1">
      <left/>
      <right/>
      <top/>
      <bottom style="thin"/>
      <diagonal style="thin"/>
    </border>
    <border diagonalUp="1">
      <left/>
      <right style="thin"/>
      <top/>
      <bottom style="thin"/>
      <diagonal style="thin"/>
    </border>
    <border>
      <left style="double"/>
      <right style="double"/>
      <top/>
      <bottom style="double"/>
    </border>
    <border diagonalUp="1">
      <left style="double"/>
      <right/>
      <top/>
      <bottom style="double"/>
      <diagonal style="thin"/>
    </border>
    <border diagonalUp="1">
      <left/>
      <right style="double"/>
      <top/>
      <bottom style="double"/>
      <diagonal style="thin"/>
    </border>
    <border diagonalUp="1">
      <left/>
      <right/>
      <top/>
      <bottom style="double"/>
      <diagonal style="thin"/>
    </border>
    <border diagonalUp="1">
      <left/>
      <right style="thin"/>
      <top/>
      <bottom style="double"/>
      <diagonal style="thin"/>
    </border>
    <border>
      <left style="thin"/>
      <right style="double"/>
      <top/>
      <bottom/>
    </border>
    <border>
      <left style="thin"/>
      <right style="double"/>
      <top/>
      <bottom style="thin"/>
    </border>
    <border>
      <left style="double"/>
      <right style="thin"/>
      <top/>
      <bottom/>
    </border>
    <border>
      <left style="double"/>
      <right style="thin"/>
      <top/>
      <bottom style="thin"/>
    </border>
    <border diagonalUp="1">
      <left style="thin"/>
      <right style="thin"/>
      <top style="thin"/>
      <bottom/>
      <diagonal style="thin"/>
    </border>
    <border>
      <left/>
      <right/>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24" fillId="0" borderId="0" applyNumberFormat="0" applyFill="0" applyBorder="0" applyAlignment="0">
      <protection/>
    </xf>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8"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66" fillId="32" borderId="0" applyNumberFormat="0" applyBorder="0" applyAlignment="0" applyProtection="0"/>
  </cellStyleXfs>
  <cellXfs count="1020">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5" fillId="33" borderId="10" xfId="0" applyFont="1" applyFill="1" applyBorder="1" applyAlignment="1">
      <alignment horizontal="center" vertical="center" wrapText="1"/>
    </xf>
    <xf numFmtId="0" fontId="4" fillId="0" borderId="0" xfId="0" applyFont="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0" xfId="0" applyFont="1" applyBorder="1" applyAlignment="1">
      <alignment vertical="center"/>
    </xf>
    <xf numFmtId="0" fontId="4" fillId="0" borderId="11" xfId="0" applyFont="1" applyBorder="1" applyAlignment="1">
      <alignment horizontal="left" vertical="center" inden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18" xfId="0" applyFont="1" applyBorder="1" applyAlignment="1">
      <alignment horizontal="left" vertical="center" indent="1"/>
    </xf>
    <xf numFmtId="38" fontId="4" fillId="0" borderId="12" xfId="50" applyFont="1" applyBorder="1" applyAlignment="1">
      <alignment vertical="center"/>
    </xf>
    <xf numFmtId="38" fontId="4" fillId="0" borderId="12" xfId="50" applyFont="1" applyBorder="1" applyAlignment="1">
      <alignment horizontal="right" vertical="center" wrapText="1"/>
    </xf>
    <xf numFmtId="0" fontId="4" fillId="0" borderId="14" xfId="0" applyFont="1" applyBorder="1" applyAlignment="1">
      <alignment horizontal="left" vertical="center" indent="1"/>
    </xf>
    <xf numFmtId="38" fontId="4" fillId="0" borderId="12" xfId="50" applyFont="1" applyBorder="1" applyAlignment="1">
      <alignment horizontal="center" vertical="center" wrapText="1"/>
    </xf>
    <xf numFmtId="38" fontId="4" fillId="0" borderId="12" xfId="50" applyFont="1" applyBorder="1" applyAlignment="1">
      <alignment horizontal="center" vertical="center"/>
    </xf>
    <xf numFmtId="0" fontId="5" fillId="33" borderId="10" xfId="0" applyFont="1" applyFill="1" applyBorder="1" applyAlignment="1">
      <alignment horizontal="center" vertical="center"/>
    </xf>
    <xf numFmtId="10" fontId="4" fillId="0" borderId="12" xfId="42" applyNumberFormat="1" applyFont="1" applyBorder="1" applyAlignment="1">
      <alignment horizontal="center" vertical="center"/>
    </xf>
    <xf numFmtId="0" fontId="4" fillId="0" borderId="10" xfId="0" applyFont="1" applyBorder="1" applyAlignment="1">
      <alignment vertical="center"/>
    </xf>
    <xf numFmtId="0" fontId="4" fillId="0" borderId="11" xfId="0" applyFont="1" applyFill="1" applyBorder="1" applyAlignment="1">
      <alignment horizontal="left" vertical="center" indent="1"/>
    </xf>
    <xf numFmtId="0" fontId="4" fillId="0" borderId="15" xfId="0" applyNumberFormat="1" applyFont="1" applyFill="1" applyBorder="1" applyAlignment="1">
      <alignment horizontal="center" vertical="center"/>
    </xf>
    <xf numFmtId="0" fontId="4" fillId="0" borderId="14" xfId="0" applyFont="1" applyFill="1" applyBorder="1" applyAlignment="1">
      <alignment horizontal="left" vertical="center" indent="1"/>
    </xf>
    <xf numFmtId="0" fontId="4" fillId="0" borderId="14" xfId="0" applyFont="1" applyBorder="1" applyAlignment="1">
      <alignment vertical="center"/>
    </xf>
    <xf numFmtId="0" fontId="4" fillId="0" borderId="16" xfId="0" applyFont="1" applyFill="1" applyBorder="1" applyAlignment="1">
      <alignment horizontal="center"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0" xfId="0" applyFont="1" applyBorder="1" applyAlignment="1">
      <alignment horizontal="left" vertical="center" indent="1"/>
    </xf>
    <xf numFmtId="0" fontId="4" fillId="0" borderId="0" xfId="0" applyFont="1" applyBorder="1" applyAlignment="1">
      <alignment horizontal="center" vertical="center"/>
    </xf>
    <xf numFmtId="0" fontId="4" fillId="0" borderId="1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 xfId="0" applyFont="1" applyFill="1" applyBorder="1" applyAlignment="1">
      <alignment horizontal="left" vertical="center" indent="1"/>
    </xf>
    <xf numFmtId="0" fontId="5" fillId="33" borderId="21" xfId="0" applyFont="1" applyFill="1" applyBorder="1" applyAlignment="1">
      <alignment horizontal="center" vertical="center"/>
    </xf>
    <xf numFmtId="177" fontId="4" fillId="0" borderId="12" xfId="42" applyNumberFormat="1" applyFont="1" applyBorder="1" applyAlignment="1">
      <alignment vertical="center"/>
    </xf>
    <xf numFmtId="0" fontId="4" fillId="0" borderId="13" xfId="0" applyFont="1" applyBorder="1" applyAlignment="1">
      <alignment horizontal="center" vertical="center" textRotation="255"/>
    </xf>
    <xf numFmtId="0" fontId="5" fillId="33" borderId="0" xfId="0" applyFont="1" applyFill="1" applyBorder="1" applyAlignment="1">
      <alignment horizontal="center"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2" xfId="0" applyFont="1" applyBorder="1" applyAlignment="1">
      <alignment horizontal="center" vertical="center" textRotation="255"/>
    </xf>
    <xf numFmtId="179" fontId="4" fillId="0" borderId="23" xfId="0" applyNumberFormat="1" applyFont="1" applyBorder="1" applyAlignment="1">
      <alignment horizontal="right" vertical="center" wrapText="1"/>
    </xf>
    <xf numFmtId="179" fontId="4" fillId="0" borderId="12" xfId="0" applyNumberFormat="1" applyFont="1" applyBorder="1" applyAlignment="1">
      <alignment horizontal="right" vertical="center" wrapText="1"/>
    </xf>
    <xf numFmtId="179" fontId="4" fillId="0" borderId="15" xfId="0" applyNumberFormat="1" applyFont="1" applyBorder="1" applyAlignment="1">
      <alignment horizontal="right" vertical="center" wrapText="1"/>
    </xf>
    <xf numFmtId="179" fontId="4" fillId="0" borderId="24" xfId="0" applyNumberFormat="1" applyFont="1" applyBorder="1" applyAlignment="1">
      <alignment horizontal="right" vertical="center" wrapText="1"/>
    </xf>
    <xf numFmtId="0" fontId="4" fillId="0" borderId="19" xfId="0" applyFont="1" applyBorder="1" applyAlignment="1">
      <alignment horizontal="center" vertical="center" textRotation="255"/>
    </xf>
    <xf numFmtId="0" fontId="4" fillId="0" borderId="16" xfId="0" applyFont="1" applyFill="1" applyBorder="1" applyAlignment="1">
      <alignment horizontal="left" vertical="center" indent="1"/>
    </xf>
    <xf numFmtId="0" fontId="5" fillId="33" borderId="10" xfId="0" applyFont="1" applyFill="1" applyBorder="1" applyAlignment="1">
      <alignment horizontal="left" vertical="center" indent="1"/>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38" fontId="4" fillId="0" borderId="12" xfId="50" applyFont="1" applyBorder="1" applyAlignment="1">
      <alignment horizontal="right" vertical="center"/>
    </xf>
    <xf numFmtId="38" fontId="4" fillId="0" borderId="18" xfId="50" applyFont="1" applyFill="1" applyBorder="1" applyAlignment="1">
      <alignment horizontal="right" vertical="center"/>
    </xf>
    <xf numFmtId="0" fontId="4" fillId="0" borderId="16" xfId="0" applyFont="1" applyFill="1" applyBorder="1" applyAlignment="1">
      <alignment horizontal="left" vertical="center"/>
    </xf>
    <xf numFmtId="0" fontId="4" fillId="0" borderId="23" xfId="0" applyFont="1" applyBorder="1" applyAlignment="1">
      <alignment horizontal="center" vertical="center" wrapText="1"/>
    </xf>
    <xf numFmtId="177" fontId="4" fillId="0" borderId="14" xfId="42" applyNumberFormat="1" applyFont="1" applyBorder="1" applyAlignment="1">
      <alignment vertical="center"/>
    </xf>
    <xf numFmtId="177" fontId="4" fillId="0" borderId="12" xfId="42" applyNumberFormat="1" applyFont="1" applyBorder="1" applyAlignment="1">
      <alignment horizontal="right" vertical="center"/>
    </xf>
    <xf numFmtId="0" fontId="4" fillId="0" borderId="28" xfId="0" applyFont="1" applyBorder="1" applyAlignment="1">
      <alignment horizontal="center" vertical="center" textRotation="255"/>
    </xf>
    <xf numFmtId="40" fontId="4" fillId="0" borderId="16" xfId="0" applyNumberFormat="1" applyFont="1" applyBorder="1" applyAlignment="1">
      <alignment vertical="center"/>
    </xf>
    <xf numFmtId="0" fontId="4" fillId="0" borderId="18" xfId="0" applyFont="1" applyFill="1" applyBorder="1" applyAlignment="1">
      <alignment horizontal="left" vertical="center" indent="1"/>
    </xf>
    <xf numFmtId="177" fontId="4" fillId="0" borderId="12" xfId="42" applyNumberFormat="1" applyFont="1" applyFill="1" applyBorder="1" applyAlignment="1">
      <alignment horizontal="center" vertical="center"/>
    </xf>
    <xf numFmtId="10" fontId="4" fillId="0" borderId="12"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38" fontId="4" fillId="0" borderId="12" xfId="50" applyFont="1" applyFill="1" applyBorder="1" applyAlignment="1">
      <alignment vertical="center"/>
    </xf>
    <xf numFmtId="0" fontId="4" fillId="0" borderId="0" xfId="0" applyFont="1" applyFill="1" applyAlignment="1">
      <alignment vertical="center"/>
    </xf>
    <xf numFmtId="0" fontId="4" fillId="0" borderId="29" xfId="0" applyFont="1" applyBorder="1" applyAlignment="1">
      <alignment horizontal="center" vertical="center" textRotation="255"/>
    </xf>
    <xf numFmtId="0" fontId="4" fillId="0" borderId="15" xfId="0" applyFont="1" applyFill="1" applyBorder="1" applyAlignment="1">
      <alignment horizontal="center" vertical="center"/>
    </xf>
    <xf numFmtId="0" fontId="4" fillId="0" borderId="20" xfId="0" applyFont="1" applyBorder="1" applyAlignment="1">
      <alignment horizontal="center" vertical="center" textRotation="255"/>
    </xf>
    <xf numFmtId="0" fontId="4" fillId="0" borderId="0" xfId="0" applyFont="1" applyFill="1" applyBorder="1" applyAlignment="1">
      <alignment horizontal="left" vertical="center"/>
    </xf>
    <xf numFmtId="0" fontId="4" fillId="0" borderId="3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3" xfId="0" applyFont="1" applyBorder="1" applyAlignment="1">
      <alignment horizontal="centerContinuous" vertical="center"/>
    </xf>
    <xf numFmtId="0" fontId="4" fillId="0" borderId="23" xfId="0" applyFont="1" applyBorder="1" applyAlignment="1">
      <alignment vertical="center"/>
    </xf>
    <xf numFmtId="0" fontId="4" fillId="0" borderId="15" xfId="0" applyFont="1" applyBorder="1" applyAlignment="1">
      <alignment vertical="center"/>
    </xf>
    <xf numFmtId="40" fontId="4" fillId="0" borderId="0" xfId="0" applyNumberFormat="1" applyFont="1" applyBorder="1" applyAlignment="1">
      <alignment vertical="center"/>
    </xf>
    <xf numFmtId="0" fontId="4" fillId="0" borderId="14" xfId="0" applyFont="1" applyFill="1" applyBorder="1" applyAlignment="1">
      <alignment horizontal="left" vertical="center"/>
    </xf>
    <xf numFmtId="0" fontId="4" fillId="0" borderId="18" xfId="0" applyFont="1" applyBorder="1" applyAlignment="1">
      <alignment horizontal="center" vertical="center"/>
    </xf>
    <xf numFmtId="0" fontId="4" fillId="0" borderId="15" xfId="0" applyNumberFormat="1" applyFont="1" applyFill="1" applyBorder="1" applyAlignment="1">
      <alignment horizontal="left" vertical="center"/>
    </xf>
    <xf numFmtId="0" fontId="4" fillId="0" borderId="10" xfId="0" applyFont="1" applyFill="1" applyBorder="1" applyAlignment="1">
      <alignment horizontal="left" vertical="center" indent="1"/>
    </xf>
    <xf numFmtId="0" fontId="4" fillId="0" borderId="21" xfId="0" applyFont="1" applyFill="1" applyBorder="1" applyAlignment="1">
      <alignment horizontal="left" vertical="center"/>
    </xf>
    <xf numFmtId="0" fontId="4" fillId="0" borderId="31" xfId="0" applyFont="1" applyBorder="1" applyAlignment="1">
      <alignment horizontal="center" vertical="center" wrapText="1"/>
    </xf>
    <xf numFmtId="38" fontId="4" fillId="0" borderId="15" xfId="50" applyFont="1" applyBorder="1" applyAlignment="1">
      <alignment horizontal="right" vertical="center" wrapText="1"/>
    </xf>
    <xf numFmtId="0" fontId="4" fillId="0" borderId="32" xfId="0" applyFont="1" applyBorder="1" applyAlignment="1">
      <alignment horizontal="center" vertical="center"/>
    </xf>
    <xf numFmtId="38" fontId="4" fillId="0" borderId="14" xfId="0" applyNumberFormat="1" applyFont="1" applyBorder="1" applyAlignment="1">
      <alignment horizontal="center" vertical="center" wrapText="1"/>
    </xf>
    <xf numFmtId="179" fontId="4" fillId="0" borderId="14" xfId="0" applyNumberFormat="1" applyFont="1" applyBorder="1" applyAlignment="1">
      <alignment horizontal="center" vertical="center" wrapText="1"/>
    </xf>
    <xf numFmtId="38" fontId="4" fillId="0" borderId="14" xfId="0" applyNumberFormat="1" applyFont="1" applyBorder="1" applyAlignment="1">
      <alignment vertical="center"/>
    </xf>
    <xf numFmtId="38" fontId="4" fillId="0" borderId="14" xfId="50" applyFont="1" applyBorder="1" applyAlignment="1">
      <alignment vertical="center"/>
    </xf>
    <xf numFmtId="0" fontId="5" fillId="34" borderId="21" xfId="0" applyFont="1" applyFill="1" applyBorder="1" applyAlignment="1">
      <alignment horizontal="center" vertical="center" wrapText="1"/>
    </xf>
    <xf numFmtId="38" fontId="4" fillId="34" borderId="20" xfId="0" applyNumberFormat="1" applyFont="1" applyFill="1" applyBorder="1" applyAlignment="1">
      <alignment vertical="center"/>
    </xf>
    <xf numFmtId="177" fontId="4" fillId="34" borderId="20" xfId="42" applyNumberFormat="1" applyFont="1" applyFill="1" applyBorder="1" applyAlignment="1">
      <alignment vertical="center"/>
    </xf>
    <xf numFmtId="38" fontId="4" fillId="34" borderId="20" xfId="50" applyFont="1" applyFill="1" applyBorder="1" applyAlignment="1">
      <alignment vertical="center"/>
    </xf>
    <xf numFmtId="38" fontId="4" fillId="0" borderId="15" xfId="50" applyFont="1" applyFill="1" applyBorder="1" applyAlignment="1">
      <alignment horizontal="right" vertical="center" wrapText="1"/>
    </xf>
    <xf numFmtId="38" fontId="4" fillId="0" borderId="15" xfId="50" applyFont="1" applyBorder="1" applyAlignment="1">
      <alignment horizontal="right" vertical="center"/>
    </xf>
    <xf numFmtId="38" fontId="4" fillId="0" borderId="15" xfId="50" applyFont="1" applyBorder="1" applyAlignment="1">
      <alignment vertical="center"/>
    </xf>
    <xf numFmtId="38" fontId="4" fillId="0" borderId="14" xfId="50" applyFont="1" applyFill="1" applyBorder="1" applyAlignment="1">
      <alignment horizontal="right" vertical="center"/>
    </xf>
    <xf numFmtId="38" fontId="4" fillId="0" borderId="15" xfId="50" applyFont="1" applyFill="1" applyBorder="1" applyAlignment="1">
      <alignment horizontal="right" vertical="center"/>
    </xf>
    <xf numFmtId="179" fontId="4" fillId="34" borderId="21" xfId="0" applyNumberFormat="1" applyFont="1" applyFill="1" applyBorder="1" applyAlignment="1">
      <alignment horizontal="right" vertical="center" wrapText="1"/>
    </xf>
    <xf numFmtId="177" fontId="4" fillId="0" borderId="32" xfId="42" applyNumberFormat="1" applyFont="1" applyFill="1" applyBorder="1" applyAlignment="1">
      <alignment horizontal="center" vertical="center"/>
    </xf>
    <xf numFmtId="0" fontId="9" fillId="34" borderId="24" xfId="0" applyFont="1" applyFill="1" applyBorder="1" applyAlignment="1">
      <alignment horizontal="center" vertical="center" wrapText="1"/>
    </xf>
    <xf numFmtId="10" fontId="9" fillId="34" borderId="19" xfId="42" applyNumberFormat="1" applyFont="1" applyFill="1" applyBorder="1" applyAlignment="1">
      <alignment horizontal="center" vertical="center"/>
    </xf>
    <xf numFmtId="177" fontId="9" fillId="34" borderId="19" xfId="42" applyNumberFormat="1" applyFont="1" applyFill="1" applyBorder="1" applyAlignment="1">
      <alignment horizontal="center" vertical="center"/>
    </xf>
    <xf numFmtId="0" fontId="5" fillId="0" borderId="0" xfId="0" applyFont="1" applyAlignment="1">
      <alignment vertical="center"/>
    </xf>
    <xf numFmtId="177" fontId="4" fillId="0" borderId="23" xfId="42" applyNumberFormat="1" applyFont="1" applyBorder="1" applyAlignment="1">
      <alignment horizontal="right" vertical="center" wrapText="1"/>
    </xf>
    <xf numFmtId="177" fontId="4" fillId="0" borderId="12" xfId="42" applyNumberFormat="1" applyFont="1" applyBorder="1" applyAlignment="1">
      <alignment horizontal="right" vertical="center" wrapText="1"/>
    </xf>
    <xf numFmtId="177" fontId="4" fillId="0" borderId="15" xfId="42" applyNumberFormat="1" applyFont="1" applyBorder="1" applyAlignment="1">
      <alignment horizontal="right" vertical="center" wrapText="1"/>
    </xf>
    <xf numFmtId="177" fontId="4" fillId="0" borderId="24" xfId="42" applyNumberFormat="1" applyFont="1" applyBorder="1" applyAlignment="1">
      <alignment horizontal="right" vertical="center" wrapText="1"/>
    </xf>
    <xf numFmtId="177" fontId="4" fillId="34" borderId="21" xfId="42" applyNumberFormat="1" applyFont="1" applyFill="1" applyBorder="1" applyAlignment="1">
      <alignment horizontal="right" vertical="center" wrapText="1"/>
    </xf>
    <xf numFmtId="177" fontId="4" fillId="0" borderId="14" xfId="42" applyNumberFormat="1" applyFont="1" applyBorder="1" applyAlignment="1">
      <alignment horizontal="center" vertical="center" wrapText="1"/>
    </xf>
    <xf numFmtId="177" fontId="4" fillId="0" borderId="18" xfId="42" applyNumberFormat="1" applyFont="1" applyFill="1" applyBorder="1" applyAlignment="1">
      <alignment horizontal="right" vertical="center"/>
    </xf>
    <xf numFmtId="38" fontId="4" fillId="0" borderId="20" xfId="50" applyFont="1" applyBorder="1" applyAlignment="1">
      <alignment horizontal="center" vertical="center" wrapText="1"/>
    </xf>
    <xf numFmtId="38" fontId="10" fillId="0" borderId="12" xfId="50" applyFont="1" applyBorder="1" applyAlignment="1">
      <alignment horizontal="center" vertical="center" wrapText="1" shrinkToFit="1"/>
    </xf>
    <xf numFmtId="0" fontId="9" fillId="0" borderId="12" xfId="66" applyFont="1" applyBorder="1" applyAlignment="1">
      <alignment vertical="center"/>
      <protection/>
    </xf>
    <xf numFmtId="0" fontId="9" fillId="35" borderId="12" xfId="66" applyFont="1" applyFill="1" applyBorder="1" applyAlignment="1">
      <alignment vertical="center"/>
      <protection/>
    </xf>
    <xf numFmtId="0" fontId="9" fillId="0" borderId="12" xfId="66" applyFont="1" applyFill="1" applyBorder="1" applyAlignment="1">
      <alignment vertical="center"/>
      <protection/>
    </xf>
    <xf numFmtId="0" fontId="4" fillId="0" borderId="12" xfId="0" applyFont="1" applyFill="1" applyBorder="1" applyAlignment="1">
      <alignment horizontal="center" vertical="center"/>
    </xf>
    <xf numFmtId="0" fontId="4" fillId="36" borderId="11" xfId="0" applyFont="1" applyFill="1" applyBorder="1" applyAlignment="1">
      <alignment horizontal="center" vertical="center" textRotation="255"/>
    </xf>
    <xf numFmtId="0" fontId="4" fillId="36" borderId="12" xfId="0" applyFont="1" applyFill="1" applyBorder="1" applyAlignment="1">
      <alignment horizontal="center" vertical="center" textRotation="255"/>
    </xf>
    <xf numFmtId="0" fontId="4" fillId="36" borderId="18" xfId="0" applyFont="1" applyFill="1" applyBorder="1" applyAlignment="1">
      <alignment horizontal="center" vertical="center" textRotation="255"/>
    </xf>
    <xf numFmtId="38" fontId="4" fillId="34" borderId="20" xfId="0" applyNumberFormat="1" applyFont="1" applyFill="1" applyBorder="1" applyAlignment="1">
      <alignment horizontal="right" vertical="center" wrapText="1"/>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4" xfId="0" applyFont="1" applyBorder="1" applyAlignment="1">
      <alignment horizontal="center" vertical="center" textRotation="255"/>
    </xf>
    <xf numFmtId="38" fontId="4" fillId="0" borderId="14" xfId="50" applyFont="1" applyBorder="1" applyAlignment="1">
      <alignment horizontal="right" vertical="center" wrapText="1"/>
    </xf>
    <xf numFmtId="179" fontId="4" fillId="0" borderId="14" xfId="0" applyNumberFormat="1" applyFont="1" applyBorder="1" applyAlignment="1">
      <alignment horizontal="right" vertical="center" wrapText="1"/>
    </xf>
    <xf numFmtId="177" fontId="4" fillId="0" borderId="14" xfId="42" applyNumberFormat="1" applyFont="1" applyBorder="1" applyAlignment="1">
      <alignment horizontal="right" vertical="center" wrapText="1"/>
    </xf>
    <xf numFmtId="38" fontId="4" fillId="0" borderId="14" xfId="50" applyFont="1" applyBorder="1" applyAlignment="1">
      <alignment horizontal="center" vertical="center" wrapText="1"/>
    </xf>
    <xf numFmtId="38" fontId="4" fillId="0" borderId="14" xfId="50" applyFont="1" applyBorder="1" applyAlignment="1">
      <alignment horizontal="center" vertical="center"/>
    </xf>
    <xf numFmtId="38" fontId="4" fillId="0" borderId="20" xfId="50" applyFont="1" applyFill="1" applyBorder="1" applyAlignment="1">
      <alignment horizontal="right" vertical="center" wrapText="1"/>
    </xf>
    <xf numFmtId="179" fontId="4" fillId="0" borderId="21" xfId="0" applyNumberFormat="1" applyFont="1" applyFill="1" applyBorder="1" applyAlignment="1">
      <alignment horizontal="right" vertical="center" wrapText="1"/>
    </xf>
    <xf numFmtId="177" fontId="4" fillId="0" borderId="21" xfId="42" applyNumberFormat="1" applyFont="1" applyFill="1" applyBorder="1" applyAlignment="1">
      <alignment horizontal="right" vertical="center" wrapText="1"/>
    </xf>
    <xf numFmtId="38" fontId="4" fillId="0" borderId="20" xfId="50" applyFont="1" applyFill="1" applyBorder="1" applyAlignment="1">
      <alignment vertical="center"/>
    </xf>
    <xf numFmtId="177" fontId="4" fillId="0" borderId="20" xfId="42" applyNumberFormat="1" applyFont="1" applyFill="1" applyBorder="1" applyAlignment="1">
      <alignment vertical="center"/>
    </xf>
    <xf numFmtId="38" fontId="4" fillId="0" borderId="20" xfId="50" applyFont="1" applyFill="1" applyBorder="1" applyAlignment="1">
      <alignment horizontal="center" vertical="center" wrapText="1"/>
    </xf>
    <xf numFmtId="38" fontId="4" fillId="0" borderId="20" xfId="5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2" xfId="0" applyFont="1" applyFill="1" applyBorder="1" applyAlignment="1">
      <alignment horizontal="center" vertical="center" wrapText="1"/>
    </xf>
    <xf numFmtId="38" fontId="4" fillId="0" borderId="12" xfId="50" applyFont="1" applyFill="1" applyBorder="1" applyAlignment="1">
      <alignment horizontal="right" vertical="center" wrapText="1"/>
    </xf>
    <xf numFmtId="177" fontId="4" fillId="0" borderId="12" xfId="42" applyNumberFormat="1" applyFont="1" applyFill="1" applyBorder="1" applyAlignment="1">
      <alignment vertical="center"/>
    </xf>
    <xf numFmtId="38" fontId="4" fillId="0" borderId="29" xfId="50" applyFont="1" applyFill="1" applyBorder="1" applyAlignment="1">
      <alignment horizontal="center" vertical="center"/>
    </xf>
    <xf numFmtId="179" fontId="4" fillId="0" borderId="12" xfId="0" applyNumberFormat="1" applyFont="1" applyFill="1" applyBorder="1" applyAlignment="1">
      <alignment horizontal="right" vertical="center" wrapText="1"/>
    </xf>
    <xf numFmtId="177" fontId="4" fillId="0" borderId="12" xfId="42" applyNumberFormat="1" applyFont="1" applyFill="1" applyBorder="1" applyAlignment="1">
      <alignment horizontal="right" vertical="center" wrapText="1"/>
    </xf>
    <xf numFmtId="38" fontId="4" fillId="0" borderId="19" xfId="50" applyFont="1" applyFill="1" applyBorder="1" applyAlignment="1">
      <alignment horizontal="center" vertical="center" wrapText="1"/>
    </xf>
    <xf numFmtId="38" fontId="4" fillId="0" borderId="12" xfId="50" applyFont="1" applyFill="1" applyBorder="1" applyAlignment="1">
      <alignment horizontal="center" vertical="center"/>
    </xf>
    <xf numFmtId="179" fontId="4" fillId="0" borderId="15" xfId="0" applyNumberFormat="1" applyFont="1" applyFill="1" applyBorder="1" applyAlignment="1">
      <alignment horizontal="right" vertical="center" wrapText="1"/>
    </xf>
    <xf numFmtId="177" fontId="4" fillId="0" borderId="15" xfId="42" applyNumberFormat="1" applyFont="1" applyFill="1" applyBorder="1" applyAlignment="1">
      <alignment horizontal="right" vertical="center" wrapText="1"/>
    </xf>
    <xf numFmtId="179" fontId="4" fillId="0" borderId="24" xfId="0" applyNumberFormat="1" applyFont="1" applyFill="1" applyBorder="1" applyAlignment="1">
      <alignment horizontal="right" vertical="center" wrapText="1"/>
    </xf>
    <xf numFmtId="177" fontId="4" fillId="0" borderId="24" xfId="42" applyNumberFormat="1" applyFont="1" applyFill="1" applyBorder="1" applyAlignment="1">
      <alignment horizontal="right" vertical="center" wrapText="1"/>
    </xf>
    <xf numFmtId="38" fontId="4" fillId="0" borderId="12" xfId="50" applyFont="1" applyFill="1" applyBorder="1" applyAlignment="1">
      <alignment horizontal="center" vertical="center" wrapText="1"/>
    </xf>
    <xf numFmtId="38" fontId="4" fillId="0" borderId="24" xfId="50" applyFont="1" applyFill="1" applyBorder="1" applyAlignment="1">
      <alignment horizontal="right" vertical="center" wrapText="1" shrinkToFit="1"/>
    </xf>
    <xf numFmtId="177" fontId="4" fillId="0" borderId="24" xfId="42" applyNumberFormat="1" applyFont="1" applyFill="1" applyBorder="1" applyAlignment="1">
      <alignment horizontal="right" vertical="center" wrapText="1" shrinkToFit="1"/>
    </xf>
    <xf numFmtId="177" fontId="4" fillId="0" borderId="19" xfId="42" applyNumberFormat="1" applyFont="1" applyFill="1" applyBorder="1" applyAlignment="1">
      <alignment vertical="center"/>
    </xf>
    <xf numFmtId="10" fontId="4" fillId="0" borderId="12" xfId="42"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24" xfId="0" applyFont="1" applyFill="1" applyBorder="1" applyAlignment="1">
      <alignment horizontal="left" vertical="center" wrapText="1" shrinkToFit="1"/>
    </xf>
    <xf numFmtId="0" fontId="9" fillId="0" borderId="12" xfId="0" applyFont="1" applyFill="1" applyBorder="1" applyAlignment="1">
      <alignment horizontal="left" vertical="center" wrapText="1" shrinkToFit="1"/>
    </xf>
    <xf numFmtId="57" fontId="9" fillId="0" borderId="24" xfId="0" applyNumberFormat="1" applyFont="1" applyFill="1" applyBorder="1" applyAlignment="1">
      <alignment horizontal="center" vertical="center" wrapText="1" shrinkToFit="1"/>
    </xf>
    <xf numFmtId="38" fontId="9" fillId="0" borderId="12" xfId="50" applyFont="1" applyFill="1" applyBorder="1" applyAlignment="1">
      <alignment horizontal="center" vertical="center" wrapText="1" shrinkToFit="1"/>
    </xf>
    <xf numFmtId="57" fontId="9" fillId="0" borderId="12" xfId="0" applyNumberFormat="1" applyFont="1" applyFill="1" applyBorder="1" applyAlignment="1">
      <alignment horizontal="center" vertical="center" wrapText="1" shrinkToFit="1"/>
    </xf>
    <xf numFmtId="38" fontId="9" fillId="0" borderId="12" xfId="50" applyFont="1" applyFill="1" applyBorder="1" applyAlignment="1">
      <alignment horizontal="right" vertical="center" wrapText="1" shrinkToFit="1"/>
    </xf>
    <xf numFmtId="38" fontId="9" fillId="0" borderId="12" xfId="50" applyFont="1" applyFill="1" applyBorder="1" applyAlignment="1">
      <alignment vertical="center"/>
    </xf>
    <xf numFmtId="38" fontId="9" fillId="0" borderId="29" xfId="50" applyFont="1" applyFill="1" applyBorder="1" applyAlignment="1">
      <alignment vertical="center"/>
    </xf>
    <xf numFmtId="57" fontId="9" fillId="0" borderId="29" xfId="0" applyNumberFormat="1" applyFont="1" applyFill="1" applyBorder="1" applyAlignment="1">
      <alignment horizontal="center" vertical="center" wrapText="1" shrinkToFit="1"/>
    </xf>
    <xf numFmtId="57" fontId="9" fillId="0" borderId="15" xfId="0" applyNumberFormat="1" applyFont="1" applyFill="1" applyBorder="1" applyAlignment="1">
      <alignment horizontal="center" vertical="center" wrapText="1" shrinkToFit="1"/>
    </xf>
    <xf numFmtId="0" fontId="12" fillId="0" borderId="0" xfId="0" applyFont="1" applyAlignment="1">
      <alignment vertical="center"/>
    </xf>
    <xf numFmtId="0" fontId="9" fillId="0" borderId="29" xfId="0" applyFont="1" applyFill="1" applyBorder="1" applyAlignment="1">
      <alignment horizontal="left" vertical="center" wrapText="1"/>
    </xf>
    <xf numFmtId="0" fontId="4" fillId="0" borderId="0" xfId="0" applyFont="1" applyFill="1" applyBorder="1" applyAlignment="1">
      <alignment horizontal="center" vertical="center"/>
    </xf>
    <xf numFmtId="0" fontId="12" fillId="0" borderId="0" xfId="0" applyFont="1" applyAlignment="1">
      <alignment horizontal="left" vertical="center"/>
    </xf>
    <xf numFmtId="0" fontId="9" fillId="0" borderId="0" xfId="0" applyFont="1" applyAlignment="1">
      <alignment vertical="center"/>
    </xf>
    <xf numFmtId="0" fontId="9" fillId="0" borderId="12"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33" borderId="20" xfId="0" applyFont="1" applyFill="1" applyBorder="1" applyAlignment="1">
      <alignment horizontal="left" vertical="center" indent="1"/>
    </xf>
    <xf numFmtId="179" fontId="9" fillId="0" borderId="12" xfId="0" applyNumberFormat="1" applyFont="1" applyFill="1" applyBorder="1" applyAlignment="1">
      <alignment horizontal="right" vertical="center" wrapText="1"/>
    </xf>
    <xf numFmtId="177" fontId="9" fillId="0" borderId="12" xfId="42" applyNumberFormat="1" applyFont="1" applyFill="1" applyBorder="1" applyAlignment="1">
      <alignment horizontal="right" vertical="center" wrapText="1"/>
    </xf>
    <xf numFmtId="38" fontId="9" fillId="0" borderId="12" xfId="50" applyFont="1" applyFill="1" applyBorder="1" applyAlignment="1">
      <alignment horizontal="right" vertical="center" wrapText="1"/>
    </xf>
    <xf numFmtId="38" fontId="9" fillId="0" borderId="29" xfId="50" applyFont="1" applyFill="1" applyBorder="1" applyAlignment="1">
      <alignment horizontal="right" vertical="center" wrapText="1"/>
    </xf>
    <xf numFmtId="179" fontId="9" fillId="0" borderId="29" xfId="0" applyNumberFormat="1" applyFont="1" applyFill="1" applyBorder="1" applyAlignment="1">
      <alignment horizontal="right" vertical="center" wrapText="1"/>
    </xf>
    <xf numFmtId="177" fontId="9" fillId="0" borderId="29" xfId="42" applyNumberFormat="1" applyFont="1" applyFill="1" applyBorder="1" applyAlignment="1">
      <alignment horizontal="right" vertical="center" wrapText="1"/>
    </xf>
    <xf numFmtId="0" fontId="9" fillId="0" borderId="17" xfId="0" applyFont="1" applyBorder="1" applyAlignment="1">
      <alignment horizontal="center" vertical="center" textRotation="255"/>
    </xf>
    <xf numFmtId="0" fontId="9" fillId="0" borderId="17" xfId="0" applyFont="1" applyBorder="1" applyAlignment="1">
      <alignment horizontal="left" vertical="center" wrapText="1"/>
    </xf>
    <xf numFmtId="38" fontId="9" fillId="0" borderId="17" xfId="50" applyFont="1" applyBorder="1" applyAlignment="1">
      <alignment horizontal="right" vertical="center" wrapText="1"/>
    </xf>
    <xf numFmtId="179" fontId="9" fillId="0" borderId="17" xfId="0" applyNumberFormat="1" applyFont="1" applyBorder="1" applyAlignment="1">
      <alignment horizontal="right" vertical="center" wrapText="1"/>
    </xf>
    <xf numFmtId="177" fontId="9" fillId="0" borderId="17" xfId="42" applyNumberFormat="1" applyFont="1" applyBorder="1" applyAlignment="1">
      <alignment horizontal="right" vertical="center" wrapText="1"/>
    </xf>
    <xf numFmtId="38" fontId="9" fillId="0" borderId="17" xfId="50" applyFont="1" applyBorder="1" applyAlignment="1">
      <alignment vertical="center"/>
    </xf>
    <xf numFmtId="177" fontId="9" fillId="0" borderId="17" xfId="42" applyNumberFormat="1" applyFont="1" applyBorder="1" applyAlignment="1">
      <alignment vertical="center"/>
    </xf>
    <xf numFmtId="38" fontId="9" fillId="0" borderId="17" xfId="50" applyFont="1" applyBorder="1" applyAlignment="1">
      <alignment horizontal="center" vertical="center" wrapText="1"/>
    </xf>
    <xf numFmtId="38" fontId="9" fillId="0" borderId="17" xfId="5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right" vertical="top" wrapText="1"/>
    </xf>
    <xf numFmtId="38" fontId="9" fillId="0" borderId="19" xfId="50" applyFont="1" applyFill="1" applyBorder="1" applyAlignment="1">
      <alignment horizontal="right" vertical="center" wrapText="1"/>
    </xf>
    <xf numFmtId="58" fontId="9" fillId="0" borderId="24" xfId="0" applyNumberFormat="1" applyFont="1" applyFill="1" applyBorder="1" applyAlignment="1">
      <alignment horizontal="center" vertical="center" wrapText="1" shrinkToFit="1"/>
    </xf>
    <xf numFmtId="176" fontId="9" fillId="0" borderId="24" xfId="50" applyNumberFormat="1" applyFont="1" applyFill="1" applyBorder="1" applyAlignment="1">
      <alignment horizontal="center" vertical="center" wrapText="1" shrinkToFit="1"/>
    </xf>
    <xf numFmtId="38" fontId="9" fillId="0" borderId="24" xfId="50" applyFont="1" applyFill="1" applyBorder="1" applyAlignment="1">
      <alignment horizontal="center" vertical="center" wrapText="1" shrinkToFit="1"/>
    </xf>
    <xf numFmtId="176" fontId="9" fillId="0" borderId="29" xfId="50" applyNumberFormat="1" applyFont="1" applyFill="1" applyBorder="1" applyAlignment="1">
      <alignment horizontal="center" vertical="center" wrapText="1" shrinkToFit="1"/>
    </xf>
    <xf numFmtId="58" fontId="9" fillId="0" borderId="15" xfId="0" applyNumberFormat="1" applyFont="1" applyFill="1" applyBorder="1" applyAlignment="1">
      <alignment horizontal="center" vertical="center" wrapText="1" shrinkToFit="1"/>
    </xf>
    <xf numFmtId="176" fontId="9" fillId="0" borderId="15" xfId="50" applyNumberFormat="1" applyFont="1" applyFill="1" applyBorder="1" applyAlignment="1">
      <alignment horizontal="center" vertical="center" wrapText="1" shrinkToFit="1"/>
    </xf>
    <xf numFmtId="58" fontId="4" fillId="0" borderId="10" xfId="0" applyNumberFormat="1" applyFont="1" applyBorder="1" applyAlignment="1">
      <alignment horizontal="center" vertical="center" wrapText="1" shrinkToFit="1"/>
    </xf>
    <xf numFmtId="0" fontId="5" fillId="0" borderId="24" xfId="0" applyFont="1" applyFill="1" applyBorder="1" applyAlignment="1">
      <alignment horizontal="center" vertical="center" wrapText="1" shrinkToFit="1"/>
    </xf>
    <xf numFmtId="58" fontId="5" fillId="0" borderId="24" xfId="0" applyNumberFormat="1" applyFont="1" applyFill="1" applyBorder="1" applyAlignment="1">
      <alignment horizontal="center" vertical="center" wrapText="1" shrinkToFit="1"/>
    </xf>
    <xf numFmtId="176" fontId="9" fillId="0" borderId="18" xfId="50" applyNumberFormat="1"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38" fontId="9" fillId="0" borderId="20" xfId="50" applyFont="1" applyFill="1" applyBorder="1" applyAlignment="1">
      <alignment horizontal="right" vertical="center" wrapText="1"/>
    </xf>
    <xf numFmtId="58" fontId="9" fillId="0" borderId="21" xfId="0" applyNumberFormat="1" applyFont="1" applyFill="1" applyBorder="1" applyAlignment="1">
      <alignment horizontal="center" vertical="center" wrapText="1" shrinkToFit="1"/>
    </xf>
    <xf numFmtId="57" fontId="9" fillId="0" borderId="21" xfId="0" applyNumberFormat="1" applyFont="1" applyFill="1" applyBorder="1" applyAlignment="1">
      <alignment horizontal="center" vertical="center" wrapText="1" shrinkToFit="1"/>
    </xf>
    <xf numFmtId="176" fontId="9" fillId="0" borderId="21" xfId="50" applyNumberFormat="1" applyFont="1" applyFill="1" applyBorder="1" applyAlignment="1">
      <alignment horizontal="center" vertical="center" wrapText="1" shrinkToFit="1"/>
    </xf>
    <xf numFmtId="38" fontId="9" fillId="0" borderId="21" xfId="50" applyFont="1" applyFill="1" applyBorder="1" applyAlignment="1">
      <alignment horizontal="center" vertical="center" wrapText="1" shrinkToFit="1"/>
    </xf>
    <xf numFmtId="38" fontId="9" fillId="0" borderId="29" xfId="50" applyFont="1" applyFill="1" applyBorder="1" applyAlignment="1">
      <alignment horizontal="right" vertical="center" wrapText="1" shrinkToFit="1"/>
    </xf>
    <xf numFmtId="58" fontId="9" fillId="0" borderId="12" xfId="0" applyNumberFormat="1" applyFont="1" applyFill="1" applyBorder="1" applyAlignment="1">
      <alignment horizontal="center" vertical="center" wrapText="1" shrinkToFit="1"/>
    </xf>
    <xf numFmtId="176" fontId="9" fillId="0" borderId="12" xfId="50" applyNumberFormat="1" applyFont="1" applyFill="1" applyBorder="1" applyAlignment="1">
      <alignment horizontal="center" vertical="center" wrapText="1" shrinkToFit="1"/>
    </xf>
    <xf numFmtId="58" fontId="4" fillId="0" borderId="0" xfId="0" applyNumberFormat="1" applyFont="1" applyBorder="1" applyAlignment="1">
      <alignment horizontal="center" vertical="center" wrapText="1" shrinkToFit="1"/>
    </xf>
    <xf numFmtId="0" fontId="9" fillId="0" borderId="14" xfId="0" applyFont="1" applyFill="1" applyBorder="1" applyAlignment="1">
      <alignment horizontal="center" vertical="center" textRotation="255"/>
    </xf>
    <xf numFmtId="38" fontId="9" fillId="0" borderId="14" xfId="50" applyFont="1" applyFill="1" applyBorder="1" applyAlignment="1">
      <alignment horizontal="right" vertical="center" wrapText="1"/>
    </xf>
    <xf numFmtId="58" fontId="9" fillId="0" borderId="14" xfId="0" applyNumberFormat="1" applyFont="1" applyFill="1" applyBorder="1" applyAlignment="1">
      <alignment horizontal="center" vertical="center" wrapText="1" shrinkToFit="1"/>
    </xf>
    <xf numFmtId="57" fontId="9" fillId="0" borderId="14" xfId="0" applyNumberFormat="1" applyFont="1" applyFill="1" applyBorder="1" applyAlignment="1">
      <alignment horizontal="center" vertical="center" wrapText="1" shrinkToFit="1"/>
    </xf>
    <xf numFmtId="176" fontId="9" fillId="0" borderId="14" xfId="50" applyNumberFormat="1" applyFont="1" applyFill="1" applyBorder="1" applyAlignment="1">
      <alignment horizontal="center" vertical="center" wrapText="1" shrinkToFit="1"/>
    </xf>
    <xf numFmtId="38" fontId="9" fillId="0" borderId="14" xfId="50" applyFont="1" applyFill="1" applyBorder="1" applyAlignment="1">
      <alignment horizontal="center" vertical="center" wrapText="1" shrinkToFit="1"/>
    </xf>
    <xf numFmtId="38" fontId="9" fillId="0" borderId="14" xfId="50" applyFont="1" applyFill="1" applyBorder="1" applyAlignment="1">
      <alignment horizontal="right" vertical="center" wrapText="1" shrinkToFit="1"/>
    </xf>
    <xf numFmtId="58" fontId="4" fillId="0" borderId="0" xfId="0" applyNumberFormat="1" applyFont="1" applyFill="1" applyBorder="1" applyAlignment="1">
      <alignment horizontal="center" vertical="center" wrapText="1" shrinkToFit="1"/>
    </xf>
    <xf numFmtId="0" fontId="4" fillId="0" borderId="0" xfId="0" applyFont="1" applyFill="1" applyBorder="1" applyAlignment="1">
      <alignment vertical="center"/>
    </xf>
    <xf numFmtId="0" fontId="4" fillId="0" borderId="17" xfId="0" applyFont="1" applyBorder="1" applyAlignment="1">
      <alignment horizontal="center" vertical="center"/>
    </xf>
    <xf numFmtId="57" fontId="9" fillId="0" borderId="29" xfId="0" applyNumberFormat="1" applyFont="1" applyFill="1" applyBorder="1" applyAlignment="1">
      <alignment horizontal="center" vertical="center" wrapText="1"/>
    </xf>
    <xf numFmtId="0" fontId="5" fillId="0" borderId="15" xfId="0" applyFont="1" applyFill="1" applyBorder="1" applyAlignment="1">
      <alignment horizontal="left" vertical="center" wrapText="1" shrinkToFit="1"/>
    </xf>
    <xf numFmtId="0" fontId="5" fillId="0" borderId="15" xfId="0" applyFont="1" applyFill="1" applyBorder="1" applyAlignment="1">
      <alignment horizontal="center" vertical="center" wrapText="1" shrinkToFit="1"/>
    </xf>
    <xf numFmtId="57" fontId="9" fillId="0" borderId="12" xfId="0" applyNumberFormat="1" applyFont="1" applyFill="1" applyBorder="1" applyAlignment="1">
      <alignment horizontal="center" vertical="center" wrapText="1"/>
    </xf>
    <xf numFmtId="0" fontId="5" fillId="0" borderId="24" xfId="0" applyFont="1" applyFill="1" applyBorder="1" applyAlignment="1">
      <alignment horizontal="left" vertical="center" wrapText="1" shrinkToFit="1"/>
    </xf>
    <xf numFmtId="57" fontId="9" fillId="0" borderId="19" xfId="0" applyNumberFormat="1" applyFont="1" applyFill="1" applyBorder="1" applyAlignment="1">
      <alignment horizontal="center" vertical="center" wrapText="1"/>
    </xf>
    <xf numFmtId="0" fontId="9" fillId="0" borderId="12" xfId="0" applyFont="1" applyFill="1" applyBorder="1" applyAlignment="1">
      <alignment horizontal="left" vertical="center" shrinkToFit="1"/>
    </xf>
    <xf numFmtId="0" fontId="9" fillId="0" borderId="12" xfId="0" applyNumberFormat="1" applyFont="1" applyFill="1" applyBorder="1" applyAlignment="1">
      <alignment horizontal="center" vertical="center"/>
    </xf>
    <xf numFmtId="0" fontId="9" fillId="0" borderId="24" xfId="0" applyFont="1" applyFill="1" applyBorder="1" applyAlignment="1">
      <alignment horizontal="left" vertical="center" shrinkToFit="1"/>
    </xf>
    <xf numFmtId="0" fontId="9" fillId="0" borderId="24" xfId="0" applyNumberFormat="1" applyFont="1" applyFill="1" applyBorder="1" applyAlignment="1">
      <alignment horizontal="center" vertical="center"/>
    </xf>
    <xf numFmtId="57" fontId="9" fillId="0" borderId="20" xfId="0" applyNumberFormat="1" applyFont="1" applyFill="1" applyBorder="1" applyAlignment="1">
      <alignment horizontal="center" vertical="center" wrapText="1"/>
    </xf>
    <xf numFmtId="0" fontId="5" fillId="0" borderId="12" xfId="0" applyFont="1" applyFill="1" applyBorder="1" applyAlignment="1">
      <alignment horizontal="left" vertical="center" wrapText="1" shrinkToFit="1"/>
    </xf>
    <xf numFmtId="0" fontId="4" fillId="0" borderId="17" xfId="0" applyFont="1" applyBorder="1" applyAlignment="1">
      <alignment vertical="center"/>
    </xf>
    <xf numFmtId="0" fontId="9" fillId="0" borderId="15" xfId="68" applyFont="1" applyFill="1" applyBorder="1" applyAlignment="1">
      <alignment horizontal="center" vertical="center"/>
      <protection/>
    </xf>
    <xf numFmtId="0" fontId="9" fillId="0" borderId="18" xfId="0" applyFont="1" applyFill="1" applyBorder="1" applyAlignment="1">
      <alignment horizontal="center" vertical="center" textRotation="255"/>
    </xf>
    <xf numFmtId="0" fontId="9" fillId="0" borderId="35" xfId="68" applyFont="1" applyFill="1" applyBorder="1" applyAlignment="1">
      <alignment horizontal="center" vertical="center"/>
      <protection/>
    </xf>
    <xf numFmtId="0" fontId="9" fillId="0" borderId="36" xfId="68" applyFont="1" applyFill="1" applyBorder="1" applyAlignment="1">
      <alignment horizontal="center" vertical="center"/>
      <protection/>
    </xf>
    <xf numFmtId="0" fontId="9" fillId="0" borderId="35"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9" fillId="0" borderId="37" xfId="68" applyFont="1" applyFill="1" applyBorder="1" applyAlignment="1">
      <alignment horizontal="center" vertical="center"/>
      <protection/>
    </xf>
    <xf numFmtId="0" fontId="9" fillId="0" borderId="15" xfId="0" applyFont="1" applyFill="1" applyBorder="1" applyAlignment="1">
      <alignment horizontal="center" vertical="center" textRotation="255"/>
    </xf>
    <xf numFmtId="0" fontId="9" fillId="0" borderId="38" xfId="68" applyFont="1" applyFill="1" applyBorder="1" applyAlignment="1">
      <alignment horizontal="center" vertical="center"/>
      <protection/>
    </xf>
    <xf numFmtId="0" fontId="9" fillId="0" borderId="39" xfId="0" applyFont="1" applyFill="1" applyBorder="1" applyAlignment="1">
      <alignment horizontal="center" vertical="center" textRotation="255"/>
    </xf>
    <xf numFmtId="0" fontId="9" fillId="0" borderId="40" xfId="68" applyFont="1" applyFill="1" applyBorder="1" applyAlignment="1">
      <alignment horizontal="center" vertical="center"/>
      <protection/>
    </xf>
    <xf numFmtId="0" fontId="9" fillId="0" borderId="13" xfId="0" applyFont="1" applyFill="1" applyBorder="1" applyAlignment="1">
      <alignment horizontal="center" vertical="center" textRotation="255"/>
    </xf>
    <xf numFmtId="0" fontId="9" fillId="0" borderId="41" xfId="68" applyFont="1" applyFill="1" applyBorder="1" applyAlignment="1">
      <alignment horizontal="center" vertical="center"/>
      <protection/>
    </xf>
    <xf numFmtId="0" fontId="9" fillId="0" borderId="24" xfId="68" applyFont="1" applyFill="1" applyBorder="1" applyAlignment="1">
      <alignment horizontal="center" vertical="center"/>
      <protection/>
    </xf>
    <xf numFmtId="0" fontId="9" fillId="0" borderId="24" xfId="0" applyFont="1" applyFill="1" applyBorder="1" applyAlignment="1">
      <alignment horizontal="center" vertical="center" textRotation="255"/>
    </xf>
    <xf numFmtId="0" fontId="4" fillId="0" borderId="0" xfId="0" applyFont="1" applyFill="1" applyAlignment="1">
      <alignment horizontal="left"/>
    </xf>
    <xf numFmtId="0" fontId="4" fillId="0" borderId="0" xfId="0" applyFont="1" applyAlignment="1">
      <alignment/>
    </xf>
    <xf numFmtId="0" fontId="4" fillId="0" borderId="0" xfId="0" applyFont="1" applyFill="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Border="1" applyAlignment="1">
      <alignment horizontal="left" vertical="center"/>
    </xf>
    <xf numFmtId="177" fontId="9" fillId="0" borderId="0" xfId="42" applyNumberFormat="1" applyFont="1" applyFill="1" applyBorder="1" applyAlignment="1">
      <alignment horizontal="center" vertical="center"/>
    </xf>
    <xf numFmtId="38" fontId="5" fillId="0" borderId="12" xfId="50" applyFont="1" applyFill="1" applyBorder="1" applyAlignment="1">
      <alignment horizontal="center" vertical="center" shrinkToFit="1"/>
    </xf>
    <xf numFmtId="0" fontId="5" fillId="0" borderId="42" xfId="0" applyFont="1" applyFill="1" applyBorder="1" applyAlignment="1">
      <alignment horizontal="left" vertical="center" wrapText="1" shrinkToFit="1"/>
    </xf>
    <xf numFmtId="0" fontId="13" fillId="0" borderId="24" xfId="0" applyFont="1" applyFill="1" applyBorder="1" applyAlignment="1">
      <alignment horizontal="left" vertical="center" wrapText="1" shrinkToFit="1"/>
    </xf>
    <xf numFmtId="0" fontId="9" fillId="0" borderId="36" xfId="0" applyFont="1" applyFill="1" applyBorder="1" applyAlignment="1">
      <alignment horizontal="left" vertical="center" wrapText="1"/>
    </xf>
    <xf numFmtId="38" fontId="9" fillId="0" borderId="15" xfId="50" applyFont="1" applyFill="1" applyBorder="1" applyAlignment="1">
      <alignment horizontal="center" vertical="center" wrapText="1" shrinkToFit="1"/>
    </xf>
    <xf numFmtId="0" fontId="9" fillId="0" borderId="43" xfId="68" applyFont="1" applyFill="1" applyBorder="1" applyAlignment="1">
      <alignment horizontal="center" vertical="center"/>
      <protection/>
    </xf>
    <xf numFmtId="57" fontId="9" fillId="0" borderId="12" xfId="0" applyNumberFormat="1" applyFont="1" applyFill="1" applyBorder="1" applyAlignment="1" quotePrefix="1">
      <alignment horizontal="center" vertical="center" wrapText="1"/>
    </xf>
    <xf numFmtId="177" fontId="9" fillId="0" borderId="12" xfId="42" applyNumberFormat="1" applyFont="1" applyFill="1" applyBorder="1" applyAlignment="1">
      <alignment horizontal="center" vertical="center"/>
    </xf>
    <xf numFmtId="0" fontId="9" fillId="0" borderId="14" xfId="68" applyFont="1" applyFill="1" applyBorder="1" applyAlignment="1">
      <alignment horizontal="center" vertical="center"/>
      <protection/>
    </xf>
    <xf numFmtId="177" fontId="5" fillId="0" borderId="15" xfId="64" applyNumberFormat="1" applyFont="1" applyFill="1" applyBorder="1" applyAlignment="1">
      <alignment horizontal="center" vertical="center" wrapText="1" shrinkToFit="1"/>
      <protection/>
    </xf>
    <xf numFmtId="177" fontId="5" fillId="0" borderId="24" xfId="64" applyNumberFormat="1" applyFont="1" applyFill="1" applyBorder="1" applyAlignment="1">
      <alignment horizontal="center" vertical="center" wrapText="1" shrinkToFit="1"/>
      <protection/>
    </xf>
    <xf numFmtId="177" fontId="5" fillId="0" borderId="12" xfId="64" applyNumberFormat="1" applyFont="1" applyFill="1" applyBorder="1" applyAlignment="1">
      <alignment horizontal="center" vertical="center" wrapText="1" shrinkToFit="1"/>
      <protection/>
    </xf>
    <xf numFmtId="0" fontId="5" fillId="0" borderId="0" xfId="0" applyFont="1" applyAlignment="1">
      <alignment vertical="top"/>
    </xf>
    <xf numFmtId="0" fontId="9" fillId="0" borderId="0" xfId="0" applyFont="1" applyFill="1" applyAlignment="1">
      <alignment vertical="center"/>
    </xf>
    <xf numFmtId="177" fontId="9" fillId="0" borderId="12" xfId="42" applyNumberFormat="1" applyFont="1" applyFill="1" applyBorder="1" applyAlignment="1">
      <alignment vertical="center"/>
    </xf>
    <xf numFmtId="38" fontId="9" fillId="0" borderId="12" xfId="50" applyNumberFormat="1" applyFont="1" applyFill="1" applyBorder="1" applyAlignment="1">
      <alignment vertical="center"/>
    </xf>
    <xf numFmtId="177" fontId="9" fillId="0" borderId="29" xfId="42" applyNumberFormat="1" applyFont="1" applyFill="1" applyBorder="1" applyAlignment="1">
      <alignment vertical="center"/>
    </xf>
    <xf numFmtId="177" fontId="9" fillId="0" borderId="12" xfId="42" applyNumberFormat="1" applyFont="1" applyFill="1" applyBorder="1" applyAlignment="1">
      <alignment horizontal="right" vertical="center" wrapText="1" shrinkToFit="1"/>
    </xf>
    <xf numFmtId="180" fontId="9" fillId="0" borderId="24" xfId="0" applyNumberFormat="1" applyFont="1" applyFill="1" applyBorder="1" applyAlignment="1">
      <alignment horizontal="center" vertical="center" wrapText="1" shrinkToFit="1"/>
    </xf>
    <xf numFmtId="0" fontId="13" fillId="0" borderId="42" xfId="0" applyFont="1" applyFill="1" applyBorder="1" applyAlignment="1">
      <alignment horizontal="left" vertical="top" wrapText="1" shrinkToFit="1"/>
    </xf>
    <xf numFmtId="0" fontId="9" fillId="0" borderId="40" xfId="0" applyFont="1" applyFill="1" applyBorder="1" applyAlignment="1">
      <alignment horizontal="center" vertical="center" textRotation="255"/>
    </xf>
    <xf numFmtId="0" fontId="9" fillId="0" borderId="23" xfId="0" applyFont="1" applyFill="1" applyBorder="1" applyAlignment="1">
      <alignment horizontal="center" vertical="center" textRotation="255"/>
    </xf>
    <xf numFmtId="177" fontId="9" fillId="0" borderId="24" xfId="42" applyNumberFormat="1" applyFont="1" applyFill="1" applyBorder="1" applyAlignment="1">
      <alignment horizontal="center" vertical="center"/>
    </xf>
    <xf numFmtId="177" fontId="9" fillId="0" borderId="21" xfId="42" applyNumberFormat="1" applyFont="1" applyFill="1" applyBorder="1" applyAlignment="1">
      <alignment horizontal="center" vertical="center"/>
    </xf>
    <xf numFmtId="177" fontId="9" fillId="0" borderId="0" xfId="42" applyNumberFormat="1" applyFont="1" applyAlignment="1">
      <alignment vertical="center"/>
    </xf>
    <xf numFmtId="177" fontId="9" fillId="0" borderId="0" xfId="42" applyNumberFormat="1" applyFont="1" applyFill="1" applyAlignment="1">
      <alignment vertical="center"/>
    </xf>
    <xf numFmtId="177" fontId="4" fillId="0" borderId="0" xfId="42" applyNumberFormat="1" applyFont="1" applyAlignment="1">
      <alignment vertical="center"/>
    </xf>
    <xf numFmtId="0" fontId="9" fillId="0" borderId="0" xfId="0" applyFont="1" applyFill="1" applyBorder="1" applyAlignment="1">
      <alignment horizontal="left" vertical="center" wrapText="1"/>
    </xf>
    <xf numFmtId="58" fontId="4" fillId="0" borderId="10" xfId="0" applyNumberFormat="1" applyFont="1" applyFill="1" applyBorder="1" applyAlignment="1">
      <alignment horizontal="center" vertical="center" wrapText="1" shrinkToFit="1"/>
    </xf>
    <xf numFmtId="177" fontId="4" fillId="0" borderId="0" xfId="42" applyNumberFormat="1" applyFont="1" applyFill="1" applyAlignment="1">
      <alignment vertical="center"/>
    </xf>
    <xf numFmtId="38" fontId="9" fillId="0" borderId="12" xfId="50" applyFont="1" applyFill="1" applyBorder="1" applyAlignment="1">
      <alignment horizontal="right" vertical="center"/>
    </xf>
    <xf numFmtId="177" fontId="9" fillId="0" borderId="12" xfId="42" applyNumberFormat="1" applyFont="1" applyFill="1" applyBorder="1" applyAlignment="1">
      <alignment horizontal="right" vertical="center"/>
    </xf>
    <xf numFmtId="38" fontId="5" fillId="0" borderId="0" xfId="0" applyNumberFormat="1" applyFont="1" applyAlignment="1">
      <alignment vertical="center"/>
    </xf>
    <xf numFmtId="38" fontId="9" fillId="0" borderId="0" xfId="0" applyNumberFormat="1" applyFont="1" applyAlignment="1">
      <alignment vertical="center"/>
    </xf>
    <xf numFmtId="0" fontId="9" fillId="33" borderId="21" xfId="0" applyFont="1" applyFill="1" applyBorder="1" applyAlignment="1">
      <alignment horizontal="center" vertical="center"/>
    </xf>
    <xf numFmtId="0" fontId="9" fillId="33" borderId="24" xfId="0" applyFont="1" applyFill="1" applyBorder="1" applyAlignment="1">
      <alignment horizontal="center" vertical="center"/>
    </xf>
    <xf numFmtId="0" fontId="4" fillId="0" borderId="0" xfId="0" applyFont="1" applyAlignment="1">
      <alignment vertical="center"/>
    </xf>
    <xf numFmtId="0" fontId="9" fillId="0" borderId="15" xfId="0" applyFont="1" applyFill="1" applyBorder="1" applyAlignment="1">
      <alignment horizontal="center" vertical="center" wrapText="1" shrinkToFit="1"/>
    </xf>
    <xf numFmtId="0" fontId="9" fillId="0" borderId="14" xfId="0" applyFont="1" applyFill="1" applyBorder="1" applyAlignment="1">
      <alignment horizontal="center" vertical="center"/>
    </xf>
    <xf numFmtId="0" fontId="0" fillId="0" borderId="0" xfId="65">
      <alignment/>
      <protection/>
    </xf>
    <xf numFmtId="0" fontId="14" fillId="0" borderId="0" xfId="65" applyFont="1" applyAlignment="1">
      <alignment horizontal="center"/>
      <protection/>
    </xf>
    <xf numFmtId="0" fontId="16" fillId="0" borderId="0" xfId="65" applyFont="1" applyAlignment="1">
      <alignment horizontal="center"/>
      <protection/>
    </xf>
    <xf numFmtId="0" fontId="0" fillId="0" borderId="0" xfId="65" applyFont="1" applyAlignment="1">
      <alignment horizontal="left" wrapText="1"/>
      <protection/>
    </xf>
    <xf numFmtId="0" fontId="0" fillId="0" borderId="0" xfId="65" applyAlignment="1">
      <alignment horizontal="left" wrapText="1"/>
      <protection/>
    </xf>
    <xf numFmtId="0" fontId="0" fillId="0" borderId="0" xfId="65" applyFont="1" applyAlignment="1">
      <alignment horizontal="center" wrapText="1"/>
      <protection/>
    </xf>
    <xf numFmtId="0" fontId="17" fillId="0" borderId="0" xfId="65" applyFont="1">
      <alignment/>
      <protection/>
    </xf>
    <xf numFmtId="0" fontId="18" fillId="0" borderId="0" xfId="65" applyFont="1" applyAlignment="1">
      <alignment horizontal="center"/>
      <protection/>
    </xf>
    <xf numFmtId="0" fontId="18" fillId="0" borderId="0" xfId="65" applyFont="1">
      <alignment/>
      <protection/>
    </xf>
    <xf numFmtId="0" fontId="18" fillId="0" borderId="0" xfId="65" applyFont="1" applyAlignment="1">
      <alignment vertical="top"/>
      <protection/>
    </xf>
    <xf numFmtId="0" fontId="18" fillId="0" borderId="0" xfId="65" applyFont="1" applyAlignment="1">
      <alignment horizontal="center" vertical="top"/>
      <protection/>
    </xf>
    <xf numFmtId="0" fontId="0" fillId="0" borderId="0" xfId="65" applyAlignment="1">
      <alignment horizontal="center"/>
      <protection/>
    </xf>
    <xf numFmtId="0" fontId="0" fillId="0" borderId="0" xfId="65" applyFont="1">
      <alignment/>
      <protection/>
    </xf>
    <xf numFmtId="0" fontId="18" fillId="0" borderId="0" xfId="65" applyFont="1" applyFill="1" applyAlignment="1">
      <alignment horizontal="center" vertical="top"/>
      <protection/>
    </xf>
    <xf numFmtId="0" fontId="0" fillId="0" borderId="0" xfId="65" applyFont="1" applyAlignment="1">
      <alignment horizontal="left" vertical="center" wrapText="1"/>
      <protection/>
    </xf>
    <xf numFmtId="0" fontId="19" fillId="0" borderId="0" xfId="63" applyFont="1" applyAlignment="1">
      <alignment horizontal="center" vertical="center"/>
      <protection/>
    </xf>
    <xf numFmtId="0" fontId="21" fillId="0" borderId="0" xfId="63" applyFont="1" applyAlignment="1">
      <alignment vertical="center"/>
      <protection/>
    </xf>
    <xf numFmtId="0" fontId="22" fillId="0" borderId="0" xfId="63" applyFont="1" applyAlignment="1">
      <alignment vertical="center"/>
      <protection/>
    </xf>
    <xf numFmtId="0" fontId="23" fillId="0" borderId="0" xfId="63" applyFont="1" applyAlignment="1">
      <alignment horizontal="center" vertical="center"/>
      <protection/>
    </xf>
    <xf numFmtId="0" fontId="9" fillId="0" borderId="0" xfId="63" applyFont="1" applyAlignment="1">
      <alignment vertical="center"/>
      <protection/>
    </xf>
    <xf numFmtId="0" fontId="11" fillId="0" borderId="12" xfId="63" applyFont="1" applyBorder="1" applyAlignment="1">
      <alignment horizontal="left" vertical="center" indent="1"/>
      <protection/>
    </xf>
    <xf numFmtId="0" fontId="11" fillId="0" borderId="14" xfId="63" applyFont="1" applyFill="1" applyBorder="1" applyAlignment="1">
      <alignment horizontal="right" vertical="center"/>
      <protection/>
    </xf>
    <xf numFmtId="0" fontId="11" fillId="0" borderId="14"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2" xfId="63" applyFont="1" applyBorder="1" applyAlignment="1">
      <alignment horizontal="left" vertical="center" wrapText="1" indent="1"/>
      <protection/>
    </xf>
    <xf numFmtId="0" fontId="11" fillId="0" borderId="18" xfId="63" applyFont="1" applyFill="1" applyBorder="1" applyAlignment="1">
      <alignment horizontal="right" vertical="center"/>
      <protection/>
    </xf>
    <xf numFmtId="0" fontId="22" fillId="0" borderId="0" xfId="63" applyFont="1" applyBorder="1" applyAlignment="1">
      <alignment horizontal="left" vertical="center"/>
      <protection/>
    </xf>
    <xf numFmtId="0" fontId="22" fillId="0" borderId="16" xfId="63" applyFont="1" applyBorder="1" applyAlignment="1">
      <alignment vertical="center"/>
      <protection/>
    </xf>
    <xf numFmtId="0" fontId="21" fillId="0" borderId="0" xfId="63" applyFont="1" applyAlignment="1">
      <alignment horizontal="left" vertical="center"/>
      <protection/>
    </xf>
    <xf numFmtId="0" fontId="4" fillId="0" borderId="0" xfId="0" applyFont="1" applyAlignment="1">
      <alignment horizontal="left" vertical="center" indent="15"/>
    </xf>
    <xf numFmtId="181" fontId="9" fillId="0" borderId="24" xfId="50" applyNumberFormat="1" applyFont="1" applyFill="1" applyBorder="1" applyAlignment="1">
      <alignment horizontal="right" vertical="center"/>
    </xf>
    <xf numFmtId="177" fontId="9" fillId="0" borderId="24" xfId="42" applyNumberFormat="1" applyFont="1" applyFill="1" applyBorder="1" applyAlignment="1">
      <alignment horizontal="right" vertical="center" wrapText="1"/>
    </xf>
    <xf numFmtId="182" fontId="9" fillId="0" borderId="24" xfId="0" applyNumberFormat="1" applyFont="1" applyFill="1" applyBorder="1" applyAlignment="1">
      <alignment vertical="center" wrapText="1"/>
    </xf>
    <xf numFmtId="0" fontId="4" fillId="36" borderId="0" xfId="0" applyFont="1" applyFill="1" applyAlignment="1">
      <alignment vertical="center"/>
    </xf>
    <xf numFmtId="0" fontId="9" fillId="0" borderId="0" xfId="0" applyFont="1" applyBorder="1" applyAlignment="1">
      <alignment horizontal="center" vertical="center" textRotation="255"/>
    </xf>
    <xf numFmtId="0" fontId="9" fillId="0" borderId="16" xfId="0" applyFont="1" applyBorder="1" applyAlignment="1">
      <alignment horizontal="center" vertical="center" textRotation="255"/>
    </xf>
    <xf numFmtId="38" fontId="9" fillId="0" borderId="14" xfId="50" applyFont="1" applyBorder="1" applyAlignment="1">
      <alignment horizontal="right" vertical="center" wrapText="1"/>
    </xf>
    <xf numFmtId="177" fontId="9" fillId="0" borderId="14" xfId="42" applyNumberFormat="1" applyFont="1" applyBorder="1" applyAlignment="1">
      <alignment horizontal="right" vertical="center" wrapText="1"/>
    </xf>
    <xf numFmtId="183" fontId="5" fillId="0" borderId="14" xfId="50" applyNumberFormat="1" applyFont="1" applyFill="1" applyBorder="1" applyAlignment="1">
      <alignment horizontal="right" vertical="center"/>
    </xf>
    <xf numFmtId="38" fontId="9" fillId="0" borderId="14" xfId="50" applyFont="1" applyBorder="1" applyAlignment="1">
      <alignment vertical="center" wrapText="1"/>
    </xf>
    <xf numFmtId="177" fontId="9" fillId="0" borderId="24" xfId="42" applyNumberFormat="1" applyFont="1" applyBorder="1" applyAlignment="1">
      <alignment horizontal="right" vertical="center" wrapText="1"/>
    </xf>
    <xf numFmtId="177" fontId="9" fillId="0" borderId="14" xfId="42" applyNumberFormat="1" applyFont="1" applyBorder="1" applyAlignment="1">
      <alignment horizontal="center" vertical="center" wrapText="1"/>
    </xf>
    <xf numFmtId="182" fontId="9" fillId="0" borderId="14" xfId="0" applyNumberFormat="1" applyFont="1" applyBorder="1" applyAlignment="1">
      <alignment vertical="center" wrapText="1"/>
    </xf>
    <xf numFmtId="38" fontId="4" fillId="0" borderId="0" xfId="0" applyNumberFormat="1" applyFont="1" applyAlignment="1">
      <alignment vertical="center"/>
    </xf>
    <xf numFmtId="0" fontId="4" fillId="0" borderId="0" xfId="0" applyFont="1" applyBorder="1" applyAlignment="1">
      <alignment/>
    </xf>
    <xf numFmtId="0" fontId="5" fillId="0" borderId="0" xfId="0" applyFont="1" applyFill="1" applyAlignment="1">
      <alignment vertical="center"/>
    </xf>
    <xf numFmtId="57" fontId="9" fillId="33" borderId="20" xfId="0" applyNumberFormat="1" applyFont="1" applyFill="1" applyBorder="1" applyAlignment="1">
      <alignment horizontal="center" vertical="center"/>
    </xf>
    <xf numFmtId="40" fontId="9" fillId="0" borderId="15" xfId="0" applyNumberFormat="1" applyFont="1" applyFill="1" applyBorder="1" applyAlignment="1">
      <alignment vertical="center" wrapText="1"/>
    </xf>
    <xf numFmtId="40" fontId="9" fillId="0" borderId="14" xfId="0" applyNumberFormat="1" applyFont="1" applyFill="1" applyBorder="1" applyAlignment="1">
      <alignment vertical="center" wrapText="1"/>
    </xf>
    <xf numFmtId="40" fontId="9" fillId="0" borderId="44" xfId="50" applyNumberFormat="1" applyFont="1" applyFill="1" applyBorder="1" applyAlignment="1">
      <alignment horizontal="right" vertical="center" wrapText="1"/>
    </xf>
    <xf numFmtId="0" fontId="5" fillId="36" borderId="0" xfId="0" applyFont="1" applyFill="1" applyAlignment="1">
      <alignment vertical="center"/>
    </xf>
    <xf numFmtId="40" fontId="9" fillId="0" borderId="25" xfId="0" applyNumberFormat="1" applyFont="1" applyFill="1" applyBorder="1" applyAlignment="1">
      <alignment vertical="center" wrapText="1"/>
    </xf>
    <xf numFmtId="0" fontId="5" fillId="0" borderId="0" xfId="0" applyFont="1" applyBorder="1" applyAlignment="1">
      <alignment vertical="center"/>
    </xf>
    <xf numFmtId="177" fontId="9" fillId="0" borderId="0" xfId="42" applyNumberFormat="1" applyFont="1" applyFill="1" applyBorder="1" applyAlignment="1">
      <alignment horizontal="right" vertical="center" wrapText="1"/>
    </xf>
    <xf numFmtId="57" fontId="9" fillId="33" borderId="11" xfId="0" applyNumberFormat="1" applyFont="1" applyFill="1" applyBorder="1" applyAlignment="1">
      <alignment horizontal="center" vertical="center"/>
    </xf>
    <xf numFmtId="57" fontId="9" fillId="33" borderId="29" xfId="0" applyNumberFormat="1" applyFont="1" applyFill="1" applyBorder="1" applyAlignment="1">
      <alignment horizontal="center" vertical="center"/>
    </xf>
    <xf numFmtId="57" fontId="9" fillId="33" borderId="10" xfId="0" applyNumberFormat="1" applyFont="1" applyFill="1" applyBorder="1" applyAlignment="1">
      <alignment horizontal="center" vertical="center"/>
    </xf>
    <xf numFmtId="57" fontId="9" fillId="33" borderId="20" xfId="0" applyNumberFormat="1" applyFont="1" applyFill="1" applyBorder="1" applyAlignment="1" quotePrefix="1">
      <alignment horizontal="center" vertical="center" wrapText="1"/>
    </xf>
    <xf numFmtId="57" fontId="9" fillId="33" borderId="10" xfId="0" applyNumberFormat="1" applyFont="1" applyFill="1" applyBorder="1" applyAlignment="1">
      <alignment horizontal="center" vertical="center" wrapText="1"/>
    </xf>
    <xf numFmtId="57" fontId="9" fillId="33" borderId="19" xfId="0" applyNumberFormat="1" applyFont="1" applyFill="1" applyBorder="1" applyAlignment="1">
      <alignment horizontal="center" vertical="center" wrapText="1"/>
    </xf>
    <xf numFmtId="38" fontId="9" fillId="0" borderId="24" xfId="50" applyFont="1" applyFill="1" applyBorder="1" applyAlignment="1">
      <alignment horizontal="right" vertical="center" wrapText="1"/>
    </xf>
    <xf numFmtId="184" fontId="9" fillId="0" borderId="24" xfId="50" applyNumberFormat="1" applyFont="1" applyFill="1" applyBorder="1" applyAlignment="1">
      <alignment horizontal="right" vertical="center" wrapText="1"/>
    </xf>
    <xf numFmtId="184" fontId="9" fillId="0" borderId="24" xfId="50" applyNumberFormat="1" applyFont="1" applyBorder="1" applyAlignment="1">
      <alignment horizontal="right" vertical="center" wrapText="1"/>
    </xf>
    <xf numFmtId="184" fontId="9" fillId="0" borderId="24" xfId="0" applyNumberFormat="1" applyFont="1" applyBorder="1" applyAlignment="1">
      <alignment vertical="center" wrapText="1"/>
    </xf>
    <xf numFmtId="38" fontId="9" fillId="0" borderId="12" xfId="50" applyFont="1" applyBorder="1" applyAlignment="1">
      <alignment vertical="center"/>
    </xf>
    <xf numFmtId="38" fontId="9" fillId="37" borderId="24" xfId="50" applyFont="1" applyFill="1" applyBorder="1" applyAlignment="1" applyProtection="1">
      <alignment horizontal="right" vertical="center" wrapText="1"/>
      <protection locked="0"/>
    </xf>
    <xf numFmtId="38" fontId="9" fillId="37" borderId="24" xfId="50" applyFont="1" applyFill="1" applyBorder="1" applyAlignment="1">
      <alignment horizontal="right" vertical="center" wrapText="1"/>
    </xf>
    <xf numFmtId="184" fontId="9" fillId="0" borderId="24" xfId="0" applyNumberFormat="1" applyFont="1" applyFill="1" applyBorder="1" applyAlignment="1">
      <alignment vertical="center" wrapText="1"/>
    </xf>
    <xf numFmtId="0" fontId="9" fillId="0" borderId="10" xfId="0" applyFont="1" applyBorder="1" applyAlignment="1">
      <alignment vertical="center"/>
    </xf>
    <xf numFmtId="184" fontId="9" fillId="0" borderId="14" xfId="50" applyNumberFormat="1" applyFont="1" applyBorder="1" applyAlignment="1">
      <alignment horizontal="right" vertical="center" wrapText="1"/>
    </xf>
    <xf numFmtId="184" fontId="9" fillId="0" borderId="14" xfId="50" applyNumberFormat="1" applyFont="1" applyBorder="1" applyAlignment="1">
      <alignment vertical="center"/>
    </xf>
    <xf numFmtId="184" fontId="9" fillId="0" borderId="14" xfId="50" applyNumberFormat="1" applyFont="1" applyFill="1" applyBorder="1" applyAlignment="1">
      <alignment horizontal="right" vertical="center" wrapText="1"/>
    </xf>
    <xf numFmtId="184" fontId="9" fillId="0" borderId="14"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184" fontId="9" fillId="0" borderId="0" xfId="50" applyNumberFormat="1" applyFont="1" applyFill="1" applyBorder="1" applyAlignment="1">
      <alignment horizontal="right" vertical="center" wrapText="1"/>
    </xf>
    <xf numFmtId="184" fontId="9" fillId="0" borderId="0" xfId="0" applyNumberFormat="1" applyFont="1" applyFill="1" applyBorder="1" applyAlignment="1">
      <alignment vertical="center" wrapText="1"/>
    </xf>
    <xf numFmtId="0" fontId="9" fillId="0" borderId="0" xfId="0" applyFont="1" applyBorder="1" applyAlignment="1">
      <alignment horizontal="right" vertical="center"/>
    </xf>
    <xf numFmtId="0" fontId="9" fillId="0" borderId="0" xfId="0" applyFont="1" applyBorder="1" applyAlignment="1">
      <alignment horizontal="left" vertical="center"/>
    </xf>
    <xf numFmtId="184" fontId="9" fillId="0" borderId="0" xfId="0" applyNumberFormat="1" applyFont="1" applyBorder="1" applyAlignment="1">
      <alignment vertical="center"/>
    </xf>
    <xf numFmtId="184" fontId="9" fillId="0" borderId="0" xfId="0" applyNumberFormat="1" applyFont="1" applyBorder="1" applyAlignment="1">
      <alignment vertical="center" wrapText="1"/>
    </xf>
    <xf numFmtId="0" fontId="9" fillId="0" borderId="14" xfId="0" applyFont="1" applyFill="1" applyBorder="1" applyAlignment="1">
      <alignment horizontal="left" vertical="center" indent="1"/>
    </xf>
    <xf numFmtId="0" fontId="9" fillId="0" borderId="16" xfId="0" applyFont="1" applyBorder="1" applyAlignment="1">
      <alignment horizontal="left" vertical="center" indent="1"/>
    </xf>
    <xf numFmtId="0" fontId="9" fillId="0" borderId="23" xfId="0" applyFont="1" applyBorder="1" applyAlignment="1">
      <alignment horizontal="centerContinuous" vertical="center"/>
    </xf>
    <xf numFmtId="0" fontId="9" fillId="0" borderId="0" xfId="0" applyFont="1" applyBorder="1" applyAlignment="1">
      <alignment horizontal="left" vertical="center" indent="1"/>
    </xf>
    <xf numFmtId="0" fontId="9" fillId="0" borderId="11" xfId="0" applyFont="1" applyBorder="1" applyAlignment="1">
      <alignment horizontal="left" vertical="center" indent="1"/>
    </xf>
    <xf numFmtId="0" fontId="9" fillId="0" borderId="18" xfId="0" applyFont="1" applyBorder="1" applyAlignment="1">
      <alignment horizontal="left" vertical="center" indent="1"/>
    </xf>
    <xf numFmtId="0" fontId="9" fillId="0" borderId="15" xfId="0" applyFont="1" applyBorder="1" applyAlignment="1">
      <alignment horizontal="centerContinuous" vertical="center"/>
    </xf>
    <xf numFmtId="0" fontId="9" fillId="0" borderId="23" xfId="0" applyFont="1" applyBorder="1" applyAlignment="1">
      <alignment vertical="center"/>
    </xf>
    <xf numFmtId="0" fontId="9" fillId="0" borderId="21"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horizontal="left" vertical="center" indent="1"/>
    </xf>
    <xf numFmtId="0" fontId="9" fillId="0" borderId="14" xfId="0" applyFont="1" applyBorder="1" applyAlignment="1">
      <alignment horizontal="centerContinuous" vertical="center"/>
    </xf>
    <xf numFmtId="184" fontId="9" fillId="0" borderId="12" xfId="0" applyNumberFormat="1" applyFont="1" applyBorder="1" applyAlignment="1">
      <alignment vertical="center" wrapText="1"/>
    </xf>
    <xf numFmtId="0" fontId="9" fillId="0" borderId="14" xfId="0" applyFont="1" applyBorder="1" applyAlignment="1">
      <alignment horizontal="left" vertical="center" indent="1"/>
    </xf>
    <xf numFmtId="0" fontId="9" fillId="0" borderId="14" xfId="0" applyFont="1" applyBorder="1" applyAlignment="1">
      <alignment vertical="center"/>
    </xf>
    <xf numFmtId="184" fontId="9" fillId="0" borderId="19" xfId="0" applyNumberFormat="1" applyFont="1" applyBorder="1" applyAlignment="1">
      <alignment vertical="center" wrapText="1"/>
    </xf>
    <xf numFmtId="0" fontId="9" fillId="0" borderId="11" xfId="0" applyFont="1" applyFill="1" applyBorder="1" applyAlignment="1">
      <alignment horizontal="left" vertical="center" indent="1"/>
    </xf>
    <xf numFmtId="0" fontId="9" fillId="0" borderId="16" xfId="0"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8" xfId="0" applyFont="1" applyFill="1" applyBorder="1" applyAlignment="1">
      <alignment horizontal="left" vertical="center" indent="1"/>
    </xf>
    <xf numFmtId="0" fontId="9" fillId="0" borderId="16" xfId="0" applyFont="1" applyFill="1" applyBorder="1" applyAlignment="1">
      <alignment horizontal="left" vertical="center" indent="1"/>
    </xf>
    <xf numFmtId="38" fontId="9" fillId="0" borderId="12" xfId="0" applyNumberFormat="1" applyFont="1" applyFill="1" applyBorder="1" applyAlignment="1">
      <alignment vertical="center" wrapText="1"/>
    </xf>
    <xf numFmtId="184" fontId="9" fillId="0" borderId="12" xfId="0" applyNumberFormat="1" applyFont="1" applyFill="1" applyBorder="1" applyAlignment="1">
      <alignment vertical="center" wrapText="1"/>
    </xf>
    <xf numFmtId="186" fontId="9" fillId="0" borderId="12" xfId="42" applyNumberFormat="1" applyFont="1" applyFill="1" applyBorder="1" applyAlignment="1">
      <alignment vertical="center" wrapText="1"/>
    </xf>
    <xf numFmtId="186" fontId="9" fillId="0" borderId="18" xfId="42" applyNumberFormat="1" applyFont="1" applyFill="1" applyBorder="1" applyAlignment="1">
      <alignment vertical="center" wrapText="1"/>
    </xf>
    <xf numFmtId="186" fontId="9" fillId="0" borderId="12" xfId="42" applyNumberFormat="1" applyFont="1" applyFill="1" applyBorder="1" applyAlignment="1">
      <alignment horizontal="right" vertical="center" wrapText="1"/>
    </xf>
    <xf numFmtId="186" fontId="9" fillId="0" borderId="15" xfId="42" applyNumberFormat="1" applyFont="1" applyFill="1" applyBorder="1" applyAlignment="1">
      <alignment horizontal="right" vertical="center" wrapText="1"/>
    </xf>
    <xf numFmtId="177" fontId="9" fillId="0" borderId="25" xfId="42" applyNumberFormat="1" applyFont="1" applyFill="1" applyBorder="1" applyAlignment="1">
      <alignment vertical="center" wrapText="1"/>
    </xf>
    <xf numFmtId="186" fontId="9" fillId="0" borderId="25" xfId="42" applyNumberFormat="1" applyFont="1" applyFill="1" applyBorder="1" applyAlignment="1">
      <alignment vertical="center" wrapText="1"/>
    </xf>
    <xf numFmtId="185" fontId="9" fillId="0" borderId="44" xfId="42" applyNumberFormat="1" applyFont="1" applyFill="1" applyBorder="1" applyAlignment="1">
      <alignment vertical="center" wrapText="1"/>
    </xf>
    <xf numFmtId="186" fontId="9" fillId="0" borderId="30" xfId="42" applyNumberFormat="1" applyFont="1" applyFill="1" applyBorder="1" applyAlignment="1">
      <alignment vertical="center" wrapText="1"/>
    </xf>
    <xf numFmtId="0" fontId="9" fillId="36" borderId="0" xfId="0" applyFont="1" applyFill="1" applyAlignment="1">
      <alignment vertical="center"/>
    </xf>
    <xf numFmtId="38" fontId="9" fillId="0" borderId="25" xfId="0" applyNumberFormat="1" applyFont="1" applyFill="1" applyBorder="1" applyAlignment="1">
      <alignment vertical="center" wrapText="1"/>
    </xf>
    <xf numFmtId="0" fontId="9" fillId="38" borderId="0" xfId="0" applyFont="1" applyFill="1" applyAlignment="1">
      <alignment vertical="center"/>
    </xf>
    <xf numFmtId="186" fontId="9" fillId="0" borderId="14" xfId="42" applyNumberFormat="1" applyFont="1" applyFill="1" applyBorder="1" applyAlignment="1">
      <alignment vertical="center" wrapText="1"/>
    </xf>
    <xf numFmtId="186" fontId="9" fillId="0" borderId="14" xfId="42" applyNumberFormat="1" applyFont="1" applyFill="1" applyBorder="1" applyAlignment="1">
      <alignment horizontal="right" vertical="center" wrapText="1"/>
    </xf>
    <xf numFmtId="186" fontId="9" fillId="0" borderId="0" xfId="42" applyNumberFormat="1" applyFont="1" applyFill="1" applyBorder="1" applyAlignment="1">
      <alignment horizontal="right" vertical="center" wrapText="1"/>
    </xf>
    <xf numFmtId="0" fontId="9" fillId="0" borderId="0" xfId="0" applyFont="1" applyFill="1" applyBorder="1" applyAlignment="1">
      <alignment horizontal="center" vertical="center"/>
    </xf>
    <xf numFmtId="38" fontId="9" fillId="0" borderId="16" xfId="50" applyFont="1" applyFill="1" applyBorder="1" applyAlignment="1">
      <alignment horizontal="right" vertical="center" wrapText="1"/>
    </xf>
    <xf numFmtId="38" fontId="9" fillId="0" borderId="0" xfId="50" applyFont="1" applyFill="1" applyBorder="1" applyAlignment="1">
      <alignment horizontal="right" vertical="center" wrapText="1"/>
    </xf>
    <xf numFmtId="38" fontId="9" fillId="0" borderId="18" xfId="50" applyFont="1" applyFill="1" applyBorder="1" applyAlignment="1">
      <alignment horizontal="right" vertical="center"/>
    </xf>
    <xf numFmtId="186" fontId="9" fillId="0" borderId="12" xfId="42" applyNumberFormat="1" applyFont="1" applyBorder="1" applyAlignment="1">
      <alignment horizontal="right" vertical="center" wrapText="1"/>
    </xf>
    <xf numFmtId="0" fontId="9" fillId="0" borderId="0" xfId="0" applyFont="1" applyBorder="1" applyAlignment="1">
      <alignment horizontal="left" vertical="center" indent="2"/>
    </xf>
    <xf numFmtId="0" fontId="9" fillId="0" borderId="16" xfId="0" applyFont="1" applyBorder="1" applyAlignment="1">
      <alignment horizontal="centerContinuous" vertical="center"/>
    </xf>
    <xf numFmtId="0" fontId="9" fillId="0" borderId="16" xfId="0" applyFont="1" applyBorder="1" applyAlignment="1">
      <alignment vertical="center"/>
    </xf>
    <xf numFmtId="0" fontId="9" fillId="0" borderId="10" xfId="0" applyFont="1" applyFill="1" applyBorder="1" applyAlignment="1">
      <alignment vertical="center"/>
    </xf>
    <xf numFmtId="0" fontId="9" fillId="0" borderId="17" xfId="0" applyFont="1" applyFill="1" applyBorder="1" applyAlignment="1">
      <alignment horizontal="left" vertical="center" wrapText="1"/>
    </xf>
    <xf numFmtId="186" fontId="9" fillId="0" borderId="25" xfId="0" applyNumberFormat="1" applyFont="1" applyFill="1" applyBorder="1" applyAlignment="1">
      <alignment vertical="center" wrapText="1"/>
    </xf>
    <xf numFmtId="186" fontId="9" fillId="0" borderId="30" xfId="0" applyNumberFormat="1" applyFont="1" applyFill="1" applyBorder="1" applyAlignment="1">
      <alignment vertical="center" wrapText="1"/>
    </xf>
    <xf numFmtId="182" fontId="9" fillId="0" borderId="30" xfId="42" applyNumberFormat="1" applyFont="1" applyFill="1" applyBorder="1" applyAlignment="1">
      <alignment vertical="center" wrapText="1"/>
    </xf>
    <xf numFmtId="0" fontId="9" fillId="0" borderId="14" xfId="0" applyFont="1" applyBorder="1" applyAlignment="1">
      <alignment horizontal="center" vertical="center" textRotation="255"/>
    </xf>
    <xf numFmtId="38" fontId="9" fillId="0" borderId="18" xfId="50" applyFont="1" applyFill="1" applyBorder="1" applyAlignment="1">
      <alignment vertical="center"/>
    </xf>
    <xf numFmtId="185" fontId="9" fillId="0" borderId="12" xfId="50" applyNumberFormat="1" applyFont="1" applyFill="1" applyBorder="1" applyAlignment="1">
      <alignment vertical="center"/>
    </xf>
    <xf numFmtId="186" fontId="9" fillId="0" borderId="15" xfId="42" applyNumberFormat="1" applyFont="1" applyBorder="1" applyAlignment="1">
      <alignment horizontal="right" vertical="center" wrapText="1"/>
    </xf>
    <xf numFmtId="0" fontId="9" fillId="0" borderId="0" xfId="0" applyFont="1" applyBorder="1" applyAlignment="1">
      <alignment horizontal="centerContinuous" vertical="center"/>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38" fontId="5" fillId="0" borderId="0" xfId="50" applyFont="1" applyBorder="1" applyAlignment="1" applyProtection="1">
      <alignment vertical="center"/>
      <protection locked="0"/>
    </xf>
    <xf numFmtId="38" fontId="5" fillId="0" borderId="0" xfId="50" applyFont="1" applyAlignment="1" applyProtection="1">
      <alignment vertical="center"/>
      <protection locked="0"/>
    </xf>
    <xf numFmtId="38" fontId="5" fillId="0" borderId="0" xfId="50" applyFont="1" applyFill="1" applyBorder="1" applyAlignment="1" applyProtection="1">
      <alignment vertical="center"/>
      <protection locked="0"/>
    </xf>
    <xf numFmtId="0" fontId="12" fillId="0" borderId="0" xfId="0" applyFont="1" applyAlignment="1" applyProtection="1">
      <alignment vertical="center"/>
      <protection locked="0"/>
    </xf>
    <xf numFmtId="0" fontId="19" fillId="0" borderId="0" xfId="0" applyFont="1" applyAlignment="1" applyProtection="1">
      <alignment vertical="center"/>
      <protection locked="0"/>
    </xf>
    <xf numFmtId="0" fontId="12" fillId="0" borderId="0" xfId="0" applyFont="1" applyAlignment="1">
      <alignment horizontal="center" vertical="center"/>
    </xf>
    <xf numFmtId="0" fontId="12" fillId="0" borderId="0" xfId="0" applyFont="1" applyBorder="1" applyAlignment="1" applyProtection="1">
      <alignment vertical="center"/>
      <protection locked="0"/>
    </xf>
    <xf numFmtId="0" fontId="28" fillId="0" borderId="0" xfId="0" applyFont="1" applyAlignment="1" applyProtection="1">
      <alignment vertical="center"/>
      <protection locked="0"/>
    </xf>
    <xf numFmtId="0" fontId="27" fillId="0" borderId="0" xfId="0" applyFont="1" applyAlignment="1" applyProtection="1">
      <alignment vertical="center"/>
      <protection locked="0"/>
    </xf>
    <xf numFmtId="38" fontId="28" fillId="0" borderId="0" xfId="50" applyFont="1" applyAlignment="1" applyProtection="1">
      <alignment horizontal="center" vertical="center"/>
      <protection locked="0"/>
    </xf>
    <xf numFmtId="38" fontId="28" fillId="0" borderId="0" xfId="50" applyFont="1" applyAlignment="1" applyProtection="1">
      <alignment horizontal="left" vertical="center" indent="1"/>
      <protection locked="0"/>
    </xf>
    <xf numFmtId="0" fontId="28" fillId="0" borderId="0" xfId="0" applyFont="1" applyAlignment="1" applyProtection="1">
      <alignment horizontal="left" vertical="center" indent="1"/>
      <protection locked="0"/>
    </xf>
    <xf numFmtId="0" fontId="19" fillId="0" borderId="0" xfId="0" applyFont="1" applyAlignment="1" applyProtection="1">
      <alignment horizontal="left" vertical="center" indent="8"/>
      <protection locked="0"/>
    </xf>
    <xf numFmtId="57" fontId="9" fillId="33" borderId="16" xfId="0" applyNumberFormat="1" applyFont="1" applyFill="1" applyBorder="1" applyAlignment="1">
      <alignment horizontal="centerContinuous" vertical="center" wrapText="1"/>
    </xf>
    <xf numFmtId="57" fontId="9" fillId="33" borderId="15" xfId="0" applyNumberFormat="1" applyFont="1" applyFill="1" applyBorder="1" applyAlignment="1">
      <alignment horizontal="centerContinuous" vertical="center" wrapText="1"/>
    </xf>
    <xf numFmtId="57" fontId="9" fillId="33" borderId="10" xfId="0" applyNumberFormat="1" applyFont="1" applyFill="1" applyBorder="1" applyAlignment="1">
      <alignment horizontal="left" vertical="center" wrapText="1" indent="1"/>
    </xf>
    <xf numFmtId="57" fontId="9" fillId="33" borderId="21" xfId="0" applyNumberFormat="1" applyFont="1" applyFill="1" applyBorder="1" applyAlignment="1">
      <alignment horizontal="center" vertical="center" wrapText="1"/>
    </xf>
    <xf numFmtId="38" fontId="9" fillId="0" borderId="24" xfId="50" applyFont="1" applyBorder="1" applyAlignment="1">
      <alignment horizontal="right" vertical="center" wrapText="1"/>
    </xf>
    <xf numFmtId="186" fontId="9" fillId="0" borderId="24" xfId="42" applyNumberFormat="1" applyFont="1" applyFill="1" applyBorder="1" applyAlignment="1">
      <alignment horizontal="right" vertical="center" shrinkToFit="1"/>
    </xf>
    <xf numFmtId="186" fontId="9" fillId="0" borderId="24" xfId="42" applyNumberFormat="1" applyFont="1" applyFill="1" applyBorder="1" applyAlignment="1">
      <alignment horizontal="right" vertical="center" wrapText="1"/>
    </xf>
    <xf numFmtId="186" fontId="9" fillId="0" borderId="19" xfId="42" applyNumberFormat="1" applyFont="1" applyFill="1" applyBorder="1" applyAlignment="1">
      <alignment horizontal="right" vertical="center" wrapText="1"/>
    </xf>
    <xf numFmtId="184" fontId="9" fillId="0" borderId="12" xfId="50" applyNumberFormat="1" applyFont="1" applyFill="1" applyBorder="1" applyAlignment="1">
      <alignment horizontal="right" vertical="center" wrapText="1"/>
    </xf>
    <xf numFmtId="186" fontId="9" fillId="0" borderId="24" xfId="42" applyNumberFormat="1" applyFont="1" applyBorder="1" applyAlignment="1">
      <alignment horizontal="right" vertical="center" wrapText="1"/>
    </xf>
    <xf numFmtId="186" fontId="9" fillId="37" borderId="24" xfId="42" applyNumberFormat="1" applyFont="1" applyFill="1" applyBorder="1" applyAlignment="1">
      <alignment horizontal="right" vertical="center" shrinkToFit="1"/>
    </xf>
    <xf numFmtId="38" fontId="9" fillId="0" borderId="0" xfId="0" applyNumberFormat="1" applyFont="1" applyFill="1" applyAlignment="1">
      <alignment vertical="center"/>
    </xf>
    <xf numFmtId="186" fontId="9" fillId="39" borderId="24" xfId="42" applyNumberFormat="1" applyFont="1" applyFill="1" applyBorder="1" applyAlignment="1">
      <alignment horizontal="right" vertical="center" shrinkToFit="1"/>
    </xf>
    <xf numFmtId="186" fontId="9" fillId="37" borderId="45" xfId="42" applyNumberFormat="1" applyFont="1" applyFill="1" applyBorder="1" applyAlignment="1">
      <alignment horizontal="right" vertical="center" wrapText="1"/>
    </xf>
    <xf numFmtId="186" fontId="9" fillId="0" borderId="17" xfId="42" applyNumberFormat="1" applyFont="1" applyBorder="1" applyAlignment="1">
      <alignment horizontal="right" vertical="center" wrapText="1"/>
    </xf>
    <xf numFmtId="186" fontId="9" fillId="37" borderId="0" xfId="42" applyNumberFormat="1" applyFont="1" applyFill="1" applyBorder="1" applyAlignment="1">
      <alignment horizontal="right" vertical="center" wrapText="1"/>
    </xf>
    <xf numFmtId="186" fontId="9" fillId="0" borderId="17" xfId="42" applyNumberFormat="1" applyFont="1" applyFill="1" applyBorder="1" applyAlignment="1">
      <alignment horizontal="right" vertical="center" wrapText="1"/>
    </xf>
    <xf numFmtId="186" fontId="9" fillId="37" borderId="19" xfId="42" applyNumberFormat="1" applyFont="1" applyFill="1" applyBorder="1" applyAlignment="1">
      <alignment horizontal="right" vertical="center" wrapText="1"/>
    </xf>
    <xf numFmtId="186" fontId="9" fillId="0" borderId="14" xfId="42" applyNumberFormat="1" applyFont="1" applyFill="1" applyBorder="1" applyAlignment="1">
      <alignment horizontal="right" vertical="center" shrinkToFit="1"/>
    </xf>
    <xf numFmtId="186" fontId="9" fillId="0" borderId="0" xfId="42" applyNumberFormat="1" applyFont="1" applyFill="1" applyBorder="1" applyAlignment="1">
      <alignment horizontal="right" vertical="center" shrinkToFit="1"/>
    </xf>
    <xf numFmtId="185" fontId="9" fillId="0" borderId="0" xfId="42" applyNumberFormat="1" applyFont="1" applyFill="1" applyBorder="1" applyAlignment="1">
      <alignment horizontal="right" vertical="center" wrapText="1"/>
    </xf>
    <xf numFmtId="38" fontId="9" fillId="0" borderId="0" xfId="0" applyNumberFormat="1" applyFont="1" applyFill="1" applyBorder="1" applyAlignment="1">
      <alignment vertical="center"/>
    </xf>
    <xf numFmtId="0" fontId="9" fillId="0" borderId="23" xfId="0" applyFont="1" applyFill="1" applyBorder="1" applyAlignment="1">
      <alignment horizontal="centerContinuous" vertical="center"/>
    </xf>
    <xf numFmtId="186" fontId="9" fillId="0" borderId="29" xfId="42" applyNumberFormat="1" applyFont="1" applyBorder="1" applyAlignment="1">
      <alignment horizontal="right" vertical="center" wrapText="1"/>
    </xf>
    <xf numFmtId="0" fontId="9" fillId="0" borderId="15" xfId="0" applyFont="1" applyFill="1" applyBorder="1" applyAlignment="1">
      <alignment horizontal="centerContinuous" vertical="center"/>
    </xf>
    <xf numFmtId="0" fontId="9" fillId="0" borderId="23" xfId="0" applyFont="1" applyFill="1" applyBorder="1" applyAlignment="1">
      <alignment vertical="center"/>
    </xf>
    <xf numFmtId="0" fontId="9" fillId="0" borderId="15" xfId="0" applyFont="1" applyFill="1" applyBorder="1" applyAlignment="1">
      <alignment vertical="center"/>
    </xf>
    <xf numFmtId="0" fontId="9" fillId="0" borderId="14" xfId="0" applyFont="1" applyFill="1" applyBorder="1" applyAlignment="1">
      <alignment horizontal="centerContinuous" vertical="center"/>
    </xf>
    <xf numFmtId="184" fontId="9" fillId="0" borderId="15" xfId="50" applyNumberFormat="1" applyFont="1" applyFill="1" applyBorder="1" applyAlignment="1">
      <alignment horizontal="right" vertical="center" wrapText="1"/>
    </xf>
    <xf numFmtId="0" fontId="9" fillId="0" borderId="14" xfId="0" applyFont="1" applyFill="1" applyBorder="1" applyAlignment="1">
      <alignment vertical="center"/>
    </xf>
    <xf numFmtId="184" fontId="9" fillId="0" borderId="19" xfId="50" applyNumberFormat="1" applyFont="1" applyFill="1" applyBorder="1" applyAlignment="1">
      <alignment horizontal="right" vertical="center" wrapText="1"/>
    </xf>
    <xf numFmtId="0" fontId="20" fillId="0" borderId="0" xfId="63" applyFont="1" applyAlignment="1">
      <alignment horizontal="center" vertical="center"/>
      <protection/>
    </xf>
    <xf numFmtId="178" fontId="9" fillId="0" borderId="17" xfId="0" applyNumberFormat="1" applyFont="1" applyFill="1" applyBorder="1" applyAlignment="1">
      <alignment horizontal="right" vertical="center"/>
    </xf>
    <xf numFmtId="0" fontId="5" fillId="0" borderId="0" xfId="0" applyFont="1" applyAlignment="1">
      <alignment horizontal="left" vertical="top" wrapText="1"/>
    </xf>
    <xf numFmtId="0" fontId="5" fillId="0" borderId="29" xfId="0" applyFont="1" applyFill="1" applyBorder="1" applyAlignment="1">
      <alignment horizontal="left" vertical="center" wrapText="1" shrinkToFit="1"/>
    </xf>
    <xf numFmtId="0" fontId="9" fillId="0" borderId="29" xfId="0" applyNumberFormat="1" applyFont="1" applyFill="1" applyBorder="1" applyAlignment="1">
      <alignment horizontal="center" vertical="center"/>
    </xf>
    <xf numFmtId="0" fontId="5" fillId="0" borderId="19" xfId="0" applyFont="1" applyFill="1" applyBorder="1" applyAlignment="1">
      <alignment horizontal="center" vertical="center" shrinkToFit="1"/>
    </xf>
    <xf numFmtId="0" fontId="9" fillId="33" borderId="2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9" xfId="0" applyFont="1" applyFill="1" applyBorder="1" applyAlignment="1">
      <alignment horizontal="center" vertical="center"/>
    </xf>
    <xf numFmtId="0" fontId="5" fillId="0" borderId="0" xfId="0" applyFont="1" applyAlignment="1">
      <alignment horizontal="left" vertical="top"/>
    </xf>
    <xf numFmtId="58" fontId="9" fillId="0" borderId="29" xfId="0" applyNumberFormat="1" applyFont="1" applyFill="1" applyBorder="1" applyAlignment="1">
      <alignment horizontal="center" vertical="center" wrapText="1" shrinkToFi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1" xfId="0" applyFont="1" applyFill="1" applyBorder="1" applyAlignment="1">
      <alignment horizontal="center" vertical="center" wrapText="1"/>
    </xf>
    <xf numFmtId="38" fontId="5" fillId="0" borderId="19" xfId="50" applyFont="1" applyFill="1" applyBorder="1" applyAlignment="1">
      <alignment horizontal="center" vertical="center" shrinkToFit="1"/>
    </xf>
    <xf numFmtId="177" fontId="9" fillId="0" borderId="29" xfId="42" applyNumberFormat="1" applyFont="1" applyFill="1" applyBorder="1" applyAlignment="1">
      <alignment horizontal="center" vertical="center"/>
    </xf>
    <xf numFmtId="38" fontId="9" fillId="0" borderId="12" xfId="50" applyFont="1" applyFill="1" applyBorder="1" applyAlignment="1">
      <alignment horizontal="center" vertical="center"/>
    </xf>
    <xf numFmtId="38" fontId="9" fillId="0" borderId="29" xfId="50" applyFont="1" applyFill="1" applyBorder="1" applyAlignment="1">
      <alignment horizontal="center" vertical="center"/>
    </xf>
    <xf numFmtId="38" fontId="9" fillId="0" borderId="19" xfId="5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9" fillId="33" borderId="24"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9"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16" xfId="0" applyFont="1" applyBorder="1" applyAlignment="1">
      <alignment horizontal="center" vertical="center" wrapText="1"/>
    </xf>
    <xf numFmtId="0" fontId="9" fillId="0" borderId="15" xfId="0" applyFont="1" applyFill="1" applyBorder="1" applyAlignment="1">
      <alignment horizontal="left" vertical="center" wrapText="1" shrinkToFit="1"/>
    </xf>
    <xf numFmtId="0" fontId="9" fillId="0" borderId="0" xfId="0" applyFont="1" applyBorder="1" applyAlignment="1">
      <alignment horizontal="right"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center" wrapText="1"/>
    </xf>
    <xf numFmtId="57" fontId="9" fillId="33" borderId="20" xfId="0" applyNumberFormat="1" applyFont="1" applyFill="1" applyBorder="1" applyAlignment="1">
      <alignment horizontal="center" vertical="center" wrapText="1"/>
    </xf>
    <xf numFmtId="0" fontId="9" fillId="33"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0" fillId="0" borderId="0" xfId="0" applyFont="1" applyAlignment="1">
      <alignment vertical="top" wrapText="1"/>
    </xf>
    <xf numFmtId="0" fontId="9" fillId="0" borderId="11" xfId="0" applyFont="1" applyFill="1" applyBorder="1" applyAlignment="1">
      <alignment horizontal="left" vertical="center" wrapText="1"/>
    </xf>
    <xf numFmtId="0" fontId="7" fillId="33" borderId="20" xfId="0" applyFont="1" applyFill="1" applyBorder="1" applyAlignment="1">
      <alignment horizontal="center" vertical="center" wrapText="1"/>
    </xf>
    <xf numFmtId="0" fontId="4" fillId="0" borderId="0" xfId="0" applyFont="1" applyAlignment="1">
      <alignment horizontal="left" vertical="center"/>
    </xf>
    <xf numFmtId="0" fontId="11" fillId="0" borderId="12" xfId="0" applyFont="1" applyBorder="1" applyAlignment="1">
      <alignment horizontal="left" vertical="center" indent="1"/>
    </xf>
    <xf numFmtId="57" fontId="9" fillId="33" borderId="24" xfId="0" applyNumberFormat="1" applyFont="1" applyFill="1" applyBorder="1" applyAlignment="1">
      <alignment horizontal="center" vertical="center" wrapText="1"/>
    </xf>
    <xf numFmtId="0" fontId="25" fillId="0" borderId="12" xfId="0" applyFont="1" applyBorder="1" applyAlignment="1">
      <alignment vertical="center"/>
    </xf>
    <xf numFmtId="0" fontId="9" fillId="0" borderId="12" xfId="0" applyFont="1" applyBorder="1" applyAlignment="1">
      <alignment vertic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177" fontId="25" fillId="0" borderId="12" xfId="42" applyNumberFormat="1" applyFont="1" applyBorder="1" applyAlignment="1">
      <alignment horizontal="right" vertical="center" wrapText="1"/>
    </xf>
    <xf numFmtId="0" fontId="9" fillId="0" borderId="2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181" fontId="4" fillId="0" borderId="0" xfId="0" applyNumberFormat="1" applyFont="1" applyFill="1" applyAlignment="1">
      <alignment vertical="center"/>
    </xf>
    <xf numFmtId="0" fontId="4" fillId="15" borderId="0" xfId="0" applyFont="1" applyFill="1" applyAlignment="1">
      <alignment vertical="center"/>
    </xf>
    <xf numFmtId="0" fontId="5" fillId="15" borderId="0" xfId="0" applyFont="1" applyFill="1" applyAlignment="1">
      <alignment vertical="center"/>
    </xf>
    <xf numFmtId="184" fontId="67" fillId="0" borderId="25" xfId="0" applyNumberFormat="1" applyFont="1" applyFill="1" applyBorder="1" applyAlignment="1">
      <alignment vertical="center" wrapText="1"/>
    </xf>
    <xf numFmtId="186" fontId="67" fillId="0" borderId="25" xfId="42" applyNumberFormat="1" applyFont="1" applyFill="1" applyBorder="1" applyAlignment="1">
      <alignment vertical="center" wrapText="1"/>
    </xf>
    <xf numFmtId="0" fontId="26" fillId="0" borderId="0" xfId="0" applyFont="1" applyFill="1" applyBorder="1" applyAlignment="1">
      <alignment horizontal="center" vertical="center"/>
    </xf>
    <xf numFmtId="184" fontId="67" fillId="40" borderId="25" xfId="50" applyNumberFormat="1" applyFont="1" applyFill="1" applyBorder="1" applyAlignment="1">
      <alignment horizontal="right" vertical="center" wrapText="1"/>
    </xf>
    <xf numFmtId="184" fontId="67" fillId="40" borderId="27" xfId="50" applyNumberFormat="1" applyFont="1" applyFill="1" applyBorder="1" applyAlignment="1">
      <alignment horizontal="right" vertical="center" wrapText="1"/>
    </xf>
    <xf numFmtId="38" fontId="9" fillId="0" borderId="24" xfId="0" applyNumberFormat="1" applyFont="1" applyFill="1" applyBorder="1" applyAlignment="1">
      <alignment vertical="center" wrapText="1"/>
    </xf>
    <xf numFmtId="0" fontId="9" fillId="40" borderId="12" xfId="0" applyFont="1" applyFill="1" applyBorder="1" applyAlignment="1" applyProtection="1">
      <alignment horizontal="center" vertical="center"/>
      <protection locked="0"/>
    </xf>
    <xf numFmtId="0" fontId="0" fillId="40" borderId="0" xfId="0" applyFill="1" applyAlignment="1" applyProtection="1">
      <alignment/>
      <protection locked="0"/>
    </xf>
    <xf numFmtId="0" fontId="0" fillId="40" borderId="0" xfId="0" applyFill="1" applyBorder="1" applyAlignment="1" applyProtection="1">
      <alignment/>
      <protection locked="0"/>
    </xf>
    <xf numFmtId="0" fontId="11" fillId="40" borderId="0" xfId="0" applyFont="1" applyFill="1" applyAlignment="1" applyProtection="1">
      <alignment vertical="center"/>
      <protection locked="0"/>
    </xf>
    <xf numFmtId="0" fontId="0" fillId="40" borderId="0" xfId="0" applyFill="1" applyAlignment="1" applyProtection="1">
      <alignment vertical="center"/>
      <protection locked="0"/>
    </xf>
    <xf numFmtId="0" fontId="9" fillId="40" borderId="29" xfId="0" applyFont="1" applyFill="1" applyBorder="1" applyAlignment="1" applyProtection="1">
      <alignment horizontal="center" vertical="center" wrapText="1"/>
      <protection locked="0"/>
    </xf>
    <xf numFmtId="0" fontId="5" fillId="40" borderId="12" xfId="0" applyFont="1" applyFill="1" applyBorder="1" applyAlignment="1" applyProtection="1">
      <alignment horizontal="center" vertical="center" wrapText="1"/>
      <protection locked="0"/>
    </xf>
    <xf numFmtId="0" fontId="9" fillId="40" borderId="12" xfId="0" applyFont="1" applyFill="1" applyBorder="1" applyAlignment="1" applyProtection="1">
      <alignment horizontal="center" vertical="center" wrapText="1"/>
      <protection locked="0"/>
    </xf>
    <xf numFmtId="0" fontId="9" fillId="40" borderId="12" xfId="0" applyFont="1" applyFill="1" applyBorder="1" applyAlignment="1" applyProtection="1">
      <alignment horizontal="center" vertical="center" shrinkToFit="1"/>
      <protection locked="0"/>
    </xf>
    <xf numFmtId="0" fontId="7" fillId="40" borderId="12" xfId="0" applyFont="1" applyFill="1" applyBorder="1" applyAlignment="1" applyProtection="1">
      <alignment horizontal="center" vertical="center" wrapText="1"/>
      <protection locked="0"/>
    </xf>
    <xf numFmtId="0" fontId="9" fillId="40" borderId="15" xfId="0" applyFont="1" applyFill="1" applyBorder="1" applyAlignment="1" applyProtection="1">
      <alignment horizontal="center" vertical="center" wrapText="1"/>
      <protection locked="0"/>
    </xf>
    <xf numFmtId="0" fontId="9" fillId="40" borderId="29" xfId="0" applyFont="1" applyFill="1" applyBorder="1" applyAlignment="1" applyProtection="1">
      <alignment horizontal="center" vertical="center" shrinkToFit="1"/>
      <protection locked="0"/>
    </xf>
    <xf numFmtId="0" fontId="9" fillId="40" borderId="11" xfId="0" applyFont="1" applyFill="1" applyBorder="1" applyAlignment="1" applyProtection="1">
      <alignment vertical="center"/>
      <protection/>
    </xf>
    <xf numFmtId="0" fontId="9" fillId="40" borderId="16" xfId="0" applyFont="1" applyFill="1" applyBorder="1" applyAlignment="1" applyProtection="1">
      <alignment vertical="center"/>
      <protection/>
    </xf>
    <xf numFmtId="41" fontId="9" fillId="40" borderId="29" xfId="50" applyNumberFormat="1" applyFont="1" applyFill="1" applyBorder="1" applyAlignment="1" applyProtection="1">
      <alignment vertical="center"/>
      <protection/>
    </xf>
    <xf numFmtId="41" fontId="0" fillId="40" borderId="0" xfId="0" applyNumberFormat="1" applyFill="1" applyAlignment="1" applyProtection="1">
      <alignment/>
      <protection locked="0"/>
    </xf>
    <xf numFmtId="41" fontId="0" fillId="40" borderId="0" xfId="0" applyNumberFormat="1" applyFill="1" applyBorder="1" applyAlignment="1" applyProtection="1">
      <alignment/>
      <protection locked="0"/>
    </xf>
    <xf numFmtId="41" fontId="9" fillId="40" borderId="29" xfId="50" applyNumberFormat="1" applyFont="1" applyFill="1" applyBorder="1" applyAlignment="1" applyProtection="1">
      <alignment vertical="center"/>
      <protection locked="0"/>
    </xf>
    <xf numFmtId="41" fontId="9" fillId="40" borderId="29" xfId="50" applyNumberFormat="1" applyFont="1" applyFill="1" applyBorder="1" applyAlignment="1" applyProtection="1">
      <alignment vertical="center" shrinkToFit="1"/>
      <protection locked="0"/>
    </xf>
    <xf numFmtId="38" fontId="0" fillId="40" borderId="0" xfId="0" applyNumberFormat="1" applyFill="1" applyAlignment="1" applyProtection="1">
      <alignment vertical="center"/>
      <protection locked="0"/>
    </xf>
    <xf numFmtId="0" fontId="9" fillId="40" borderId="10" xfId="0" applyFont="1" applyFill="1" applyBorder="1" applyAlignment="1" applyProtection="1">
      <alignment vertical="center"/>
      <protection/>
    </xf>
    <xf numFmtId="0" fontId="9" fillId="40" borderId="0" xfId="0" applyFont="1" applyFill="1" applyBorder="1" applyAlignment="1" applyProtection="1">
      <alignment vertical="center"/>
      <protection/>
    </xf>
    <xf numFmtId="177" fontId="9" fillId="40" borderId="20" xfId="42" applyNumberFormat="1" applyFont="1" applyFill="1" applyBorder="1" applyAlignment="1" applyProtection="1">
      <alignment vertical="center"/>
      <protection/>
    </xf>
    <xf numFmtId="177" fontId="9" fillId="40" borderId="20" xfId="42" applyNumberFormat="1" applyFont="1" applyFill="1" applyBorder="1" applyAlignment="1" applyProtection="1">
      <alignment vertical="center"/>
      <protection locked="0"/>
    </xf>
    <xf numFmtId="177" fontId="9" fillId="40" borderId="20" xfId="42" applyNumberFormat="1" applyFont="1" applyFill="1" applyBorder="1" applyAlignment="1" applyProtection="1">
      <alignment vertical="center" shrinkToFit="1"/>
      <protection locked="0"/>
    </xf>
    <xf numFmtId="41" fontId="9" fillId="40" borderId="20" xfId="50" applyNumberFormat="1" applyFont="1" applyFill="1" applyBorder="1" applyAlignment="1" applyProtection="1">
      <alignment vertical="center"/>
      <protection/>
    </xf>
    <xf numFmtId="41" fontId="9" fillId="40" borderId="20" xfId="50" applyNumberFormat="1" applyFont="1" applyFill="1" applyBorder="1" applyAlignment="1" applyProtection="1">
      <alignment vertical="center"/>
      <protection locked="0"/>
    </xf>
    <xf numFmtId="41" fontId="9" fillId="40" borderId="20" xfId="50" applyNumberFormat="1" applyFont="1" applyFill="1" applyBorder="1" applyAlignment="1" applyProtection="1">
      <alignment vertical="center" shrinkToFit="1"/>
      <protection locked="0"/>
    </xf>
    <xf numFmtId="0" fontId="9" fillId="40" borderId="46" xfId="0" applyFont="1" applyFill="1" applyBorder="1" applyAlignment="1" applyProtection="1">
      <alignment vertical="center"/>
      <protection/>
    </xf>
    <xf numFmtId="0" fontId="9" fillId="40" borderId="47" xfId="0" applyFont="1" applyFill="1" applyBorder="1" applyAlignment="1" applyProtection="1">
      <alignment vertical="center"/>
      <protection/>
    </xf>
    <xf numFmtId="41" fontId="9" fillId="40" borderId="48" xfId="50" applyNumberFormat="1" applyFont="1" applyFill="1" applyBorder="1" applyAlignment="1" applyProtection="1">
      <alignment vertical="center"/>
      <protection/>
    </xf>
    <xf numFmtId="41" fontId="9" fillId="40" borderId="48" xfId="50" applyNumberFormat="1" applyFont="1" applyFill="1" applyBorder="1" applyAlignment="1" applyProtection="1">
      <alignment vertical="center"/>
      <protection locked="0"/>
    </xf>
    <xf numFmtId="41" fontId="9" fillId="40" borderId="48" xfId="50" applyNumberFormat="1" applyFont="1" applyFill="1" applyBorder="1" applyAlignment="1" applyProtection="1">
      <alignment vertical="center" shrinkToFit="1"/>
      <protection locked="0"/>
    </xf>
    <xf numFmtId="0" fontId="9" fillId="40" borderId="10" xfId="0" applyFont="1" applyFill="1" applyBorder="1" applyAlignment="1" applyProtection="1">
      <alignment vertical="center"/>
      <protection locked="0"/>
    </xf>
    <xf numFmtId="0" fontId="9" fillId="40" borderId="0" xfId="0" applyFont="1" applyFill="1" applyBorder="1" applyAlignment="1" applyProtection="1">
      <alignment vertical="center"/>
      <protection locked="0"/>
    </xf>
    <xf numFmtId="0" fontId="9" fillId="40" borderId="49" xfId="0" applyFont="1" applyFill="1" applyBorder="1" applyAlignment="1" applyProtection="1">
      <alignment vertical="center"/>
      <protection locked="0"/>
    </xf>
    <xf numFmtId="0" fontId="9" fillId="40" borderId="50" xfId="0" applyFont="1" applyFill="1" applyBorder="1" applyAlignment="1" applyProtection="1">
      <alignment vertical="center"/>
      <protection locked="0"/>
    </xf>
    <xf numFmtId="177" fontId="9" fillId="40" borderId="51" xfId="42" applyNumberFormat="1" applyFont="1" applyFill="1" applyBorder="1" applyAlignment="1" applyProtection="1">
      <alignment vertical="center"/>
      <protection locked="0"/>
    </xf>
    <xf numFmtId="177" fontId="9" fillId="40" borderId="51" xfId="42" applyNumberFormat="1" applyFont="1" applyFill="1" applyBorder="1" applyAlignment="1" applyProtection="1">
      <alignment vertical="center" shrinkToFit="1"/>
      <protection locked="0"/>
    </xf>
    <xf numFmtId="41" fontId="9" fillId="40" borderId="19" xfId="50" applyNumberFormat="1" applyFont="1" applyFill="1" applyBorder="1" applyAlignment="1" applyProtection="1">
      <alignment vertical="center"/>
      <protection locked="0"/>
    </xf>
    <xf numFmtId="41" fontId="9" fillId="40" borderId="19" xfId="50" applyNumberFormat="1" applyFont="1" applyFill="1" applyBorder="1" applyAlignment="1" applyProtection="1">
      <alignment vertical="center" shrinkToFit="1"/>
      <protection locked="0"/>
    </xf>
    <xf numFmtId="0" fontId="9" fillId="40" borderId="11" xfId="0" applyNumberFormat="1" applyFont="1" applyFill="1" applyBorder="1" applyAlignment="1" applyProtection="1">
      <alignment vertical="center"/>
      <protection locked="0"/>
    </xf>
    <xf numFmtId="0" fontId="9" fillId="40" borderId="16" xfId="0" applyNumberFormat="1" applyFont="1" applyFill="1" applyBorder="1" applyAlignment="1" applyProtection="1">
      <alignment vertical="center"/>
      <protection locked="0"/>
    </xf>
    <xf numFmtId="184" fontId="9" fillId="40" borderId="29" xfId="0" applyNumberFormat="1" applyFont="1" applyFill="1" applyBorder="1" applyAlignment="1" applyProtection="1">
      <alignment vertical="center"/>
      <protection locked="0"/>
    </xf>
    <xf numFmtId="38" fontId="9" fillId="40" borderId="20" xfId="50" applyFont="1" applyFill="1" applyBorder="1" applyAlignment="1" applyProtection="1">
      <alignment vertical="center"/>
      <protection locked="0"/>
    </xf>
    <xf numFmtId="184" fontId="9" fillId="40" borderId="20" xfId="50" applyNumberFormat="1" applyFont="1" applyFill="1" applyBorder="1" applyAlignment="1" applyProtection="1">
      <alignment vertical="center" shrinkToFit="1"/>
      <protection locked="0"/>
    </xf>
    <xf numFmtId="0" fontId="9" fillId="40" borderId="52" xfId="0" applyFont="1" applyFill="1" applyBorder="1" applyAlignment="1" applyProtection="1">
      <alignment vertical="center"/>
      <protection locked="0"/>
    </xf>
    <xf numFmtId="0" fontId="9" fillId="40" borderId="53" xfId="0" applyFont="1" applyFill="1" applyBorder="1" applyAlignment="1" applyProtection="1">
      <alignment vertical="center"/>
      <protection locked="0"/>
    </xf>
    <xf numFmtId="43" fontId="9" fillId="40" borderId="54" xfId="0" applyNumberFormat="1" applyFont="1" applyFill="1" applyBorder="1" applyAlignment="1" applyProtection="1">
      <alignment vertical="center"/>
      <protection locked="0"/>
    </xf>
    <xf numFmtId="43" fontId="0" fillId="40" borderId="0" xfId="0" applyNumberFormat="1" applyFill="1" applyAlignment="1" applyProtection="1">
      <alignment/>
      <protection locked="0"/>
    </xf>
    <xf numFmtId="43" fontId="0" fillId="40" borderId="0" xfId="0" applyNumberFormat="1" applyFill="1" applyBorder="1" applyAlignment="1" applyProtection="1">
      <alignment/>
      <protection locked="0"/>
    </xf>
    <xf numFmtId="43" fontId="9" fillId="40" borderId="51" xfId="0" applyNumberFormat="1" applyFont="1" applyFill="1" applyBorder="1" applyAlignment="1" applyProtection="1">
      <alignment vertical="center"/>
      <protection locked="0"/>
    </xf>
    <xf numFmtId="40" fontId="9" fillId="40" borderId="20" xfId="0" applyNumberFormat="1" applyFont="1" applyFill="1" applyBorder="1" applyAlignment="1" applyProtection="1">
      <alignment vertical="center"/>
      <protection locked="0"/>
    </xf>
    <xf numFmtId="0" fontId="9" fillId="40" borderId="17" xfId="0" applyFont="1" applyFill="1" applyBorder="1" applyAlignment="1" applyProtection="1">
      <alignment vertical="center"/>
      <protection locked="0"/>
    </xf>
    <xf numFmtId="0" fontId="9" fillId="40" borderId="0" xfId="0" applyNumberFormat="1" applyFont="1" applyFill="1" applyBorder="1" applyAlignment="1" applyProtection="1">
      <alignment vertical="center"/>
      <protection locked="0"/>
    </xf>
    <xf numFmtId="187" fontId="9" fillId="40" borderId="29" xfId="0" applyNumberFormat="1" applyFont="1" applyFill="1" applyBorder="1" applyAlignment="1" applyProtection="1">
      <alignment horizontal="right" vertical="center"/>
      <protection locked="0"/>
    </xf>
    <xf numFmtId="38" fontId="9" fillId="40" borderId="29" xfId="50" applyFont="1" applyFill="1" applyBorder="1" applyAlignment="1" applyProtection="1">
      <alignment vertical="center"/>
      <protection locked="0"/>
    </xf>
    <xf numFmtId="184" fontId="9" fillId="40" borderId="29" xfId="50" applyNumberFormat="1" applyFont="1" applyFill="1" applyBorder="1" applyAlignment="1" applyProtection="1">
      <alignment vertical="center" shrinkToFit="1"/>
      <protection locked="0"/>
    </xf>
    <xf numFmtId="188" fontId="9" fillId="40" borderId="20" xfId="50" applyNumberFormat="1" applyFont="1" applyFill="1" applyBorder="1" applyAlignment="1" applyProtection="1">
      <alignment horizontal="right" vertical="center"/>
      <protection locked="0"/>
    </xf>
    <xf numFmtId="188" fontId="9" fillId="40" borderId="10" xfId="50" applyNumberFormat="1" applyFont="1" applyFill="1" applyBorder="1" applyAlignment="1" applyProtection="1">
      <alignment horizontal="right" vertical="center"/>
      <protection locked="0"/>
    </xf>
    <xf numFmtId="188" fontId="9" fillId="40" borderId="0" xfId="50" applyNumberFormat="1" applyFont="1" applyFill="1" applyBorder="1" applyAlignment="1" applyProtection="1">
      <alignment horizontal="right" vertical="center"/>
      <protection locked="0"/>
    </xf>
    <xf numFmtId="0" fontId="9" fillId="40" borderId="11" xfId="0" applyFont="1" applyFill="1" applyBorder="1" applyAlignment="1" applyProtection="1">
      <alignment/>
      <protection locked="0"/>
    </xf>
    <xf numFmtId="0" fontId="9" fillId="40" borderId="16" xfId="0" applyFont="1" applyFill="1" applyBorder="1" applyAlignment="1" applyProtection="1">
      <alignment vertical="center"/>
      <protection locked="0"/>
    </xf>
    <xf numFmtId="184" fontId="9" fillId="40" borderId="29" xfId="50" applyNumberFormat="1" applyFont="1" applyFill="1" applyBorder="1" applyAlignment="1" applyProtection="1">
      <alignment horizontal="right" vertical="center"/>
      <protection locked="0"/>
    </xf>
    <xf numFmtId="185" fontId="9" fillId="40" borderId="19" xfId="0" applyNumberFormat="1" applyFont="1" applyFill="1" applyBorder="1" applyAlignment="1" applyProtection="1">
      <alignment horizontal="right" vertical="center"/>
      <protection locked="0"/>
    </xf>
    <xf numFmtId="177" fontId="9" fillId="40" borderId="19" xfId="42" applyNumberFormat="1" applyFont="1" applyFill="1" applyBorder="1" applyAlignment="1" applyProtection="1">
      <alignment vertical="center"/>
      <protection locked="0"/>
    </xf>
    <xf numFmtId="0" fontId="0" fillId="40" borderId="0" xfId="0" applyFont="1" applyFill="1" applyAlignment="1" applyProtection="1">
      <alignment vertical="center"/>
      <protection locked="0"/>
    </xf>
    <xf numFmtId="0" fontId="11" fillId="40" borderId="0" xfId="0" applyFont="1" applyFill="1" applyAlignment="1" applyProtection="1">
      <alignment/>
      <protection locked="0"/>
    </xf>
    <xf numFmtId="177" fontId="9" fillId="0" borderId="15" xfId="42" applyNumberFormat="1" applyFont="1" applyFill="1" applyBorder="1" applyAlignment="1">
      <alignment horizontal="center" vertical="center"/>
    </xf>
    <xf numFmtId="0" fontId="25" fillId="0" borderId="14" xfId="0" applyFont="1" applyBorder="1" applyAlignment="1">
      <alignment vertical="center"/>
    </xf>
    <xf numFmtId="184" fontId="9" fillId="0" borderId="15" xfId="0" applyNumberFormat="1" applyFont="1" applyBorder="1" applyAlignment="1">
      <alignment vertical="center" wrapText="1"/>
    </xf>
    <xf numFmtId="0" fontId="5" fillId="0" borderId="20" xfId="0" applyFont="1" applyFill="1" applyBorder="1" applyAlignment="1">
      <alignment horizontal="center" vertical="center" shrinkToFit="1"/>
    </xf>
    <xf numFmtId="177" fontId="9" fillId="0" borderId="16" xfId="42" applyNumberFormat="1" applyFont="1" applyFill="1" applyBorder="1" applyAlignment="1">
      <alignment horizontal="right" vertical="center" wrapText="1"/>
    </xf>
    <xf numFmtId="182" fontId="9" fillId="0" borderId="16" xfId="0" applyNumberFormat="1" applyFont="1" applyFill="1" applyBorder="1" applyAlignment="1">
      <alignment vertical="center" wrapText="1"/>
    </xf>
    <xf numFmtId="184" fontId="9" fillId="0" borderId="16" xfId="0" applyNumberFormat="1" applyFont="1" applyFill="1" applyBorder="1" applyAlignment="1">
      <alignment vertical="center" wrapText="1"/>
    </xf>
    <xf numFmtId="186" fontId="9" fillId="0" borderId="16" xfId="42" applyNumberFormat="1" applyFont="1" applyFill="1" applyBorder="1" applyAlignment="1">
      <alignment vertical="center" wrapText="1"/>
    </xf>
    <xf numFmtId="186" fontId="9" fillId="0" borderId="16" xfId="42" applyNumberFormat="1" applyFont="1" applyFill="1"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40" borderId="0" xfId="0" applyFont="1" applyFill="1" applyAlignment="1" applyProtection="1">
      <alignment/>
      <protection locked="0"/>
    </xf>
    <xf numFmtId="0" fontId="9" fillId="40" borderId="0" xfId="0" applyFont="1" applyFill="1" applyBorder="1" applyAlignment="1" applyProtection="1">
      <alignment horizontal="center" vertical="center" textRotation="255"/>
      <protection locked="0"/>
    </xf>
    <xf numFmtId="185" fontId="9" fillId="40" borderId="0" xfId="0" applyNumberFormat="1" applyFont="1" applyFill="1" applyBorder="1" applyAlignment="1" applyProtection="1">
      <alignment horizontal="right" vertical="center"/>
      <protection locked="0"/>
    </xf>
    <xf numFmtId="0" fontId="30" fillId="0" borderId="0" xfId="0" applyFont="1" applyAlignment="1">
      <alignment vertical="center"/>
    </xf>
    <xf numFmtId="0" fontId="31" fillId="0" borderId="0" xfId="0" applyFont="1" applyAlignment="1">
      <alignment vertical="center"/>
    </xf>
    <xf numFmtId="0" fontId="11" fillId="41" borderId="12" xfId="63" applyFont="1" applyFill="1" applyBorder="1" applyAlignment="1">
      <alignment horizontal="center" vertical="center"/>
      <protection/>
    </xf>
    <xf numFmtId="0" fontId="9" fillId="41" borderId="55" xfId="0" applyFont="1" applyFill="1" applyBorder="1" applyAlignment="1">
      <alignment horizontal="center" vertical="center"/>
    </xf>
    <xf numFmtId="0" fontId="9" fillId="41" borderId="56" xfId="0" applyFont="1" applyFill="1" applyBorder="1" applyAlignment="1">
      <alignment horizontal="center" vertical="center" wrapText="1"/>
    </xf>
    <xf numFmtId="0" fontId="9" fillId="41" borderId="57" xfId="0" applyFont="1" applyFill="1" applyBorder="1" applyAlignment="1">
      <alignment horizontal="center" vertical="center" wrapText="1"/>
    </xf>
    <xf numFmtId="0" fontId="9" fillId="41" borderId="55" xfId="0" applyFont="1" applyFill="1" applyBorder="1" applyAlignment="1">
      <alignment horizontal="center" vertical="center" wrapText="1"/>
    </xf>
    <xf numFmtId="0" fontId="9" fillId="41" borderId="58" xfId="0" applyFont="1" applyFill="1" applyBorder="1" applyAlignment="1">
      <alignment horizontal="center" vertical="center" wrapText="1"/>
    </xf>
    <xf numFmtId="0" fontId="9" fillId="41" borderId="59" xfId="0" applyFont="1" applyFill="1" applyBorder="1" applyAlignment="1">
      <alignment horizontal="center" vertical="center" wrapText="1"/>
    </xf>
    <xf numFmtId="0" fontId="9" fillId="41" borderId="60" xfId="0" applyFont="1" applyFill="1" applyBorder="1" applyAlignment="1">
      <alignment horizontal="center" vertical="center" wrapText="1"/>
    </xf>
    <xf numFmtId="38" fontId="9" fillId="41" borderId="19" xfId="50" applyFont="1" applyFill="1" applyBorder="1" applyAlignment="1">
      <alignment horizontal="right" vertical="center" wrapText="1"/>
    </xf>
    <xf numFmtId="177" fontId="9" fillId="41" borderId="19" xfId="42" applyNumberFormat="1" applyFont="1" applyFill="1" applyBorder="1" applyAlignment="1">
      <alignment horizontal="right" vertical="center" wrapText="1"/>
    </xf>
    <xf numFmtId="177" fontId="9" fillId="41" borderId="24" xfId="42" applyNumberFormat="1" applyFont="1" applyFill="1" applyBorder="1" applyAlignment="1">
      <alignment horizontal="right" vertical="center" wrapText="1"/>
    </xf>
    <xf numFmtId="182" fontId="9" fillId="41" borderId="24" xfId="0" applyNumberFormat="1" applyFont="1" applyFill="1" applyBorder="1" applyAlignment="1">
      <alignment vertical="center" wrapText="1"/>
    </xf>
    <xf numFmtId="182" fontId="9" fillId="41" borderId="19" xfId="0" applyNumberFormat="1" applyFont="1" applyFill="1" applyBorder="1" applyAlignment="1">
      <alignment vertical="center" wrapText="1"/>
    </xf>
    <xf numFmtId="40" fontId="9" fillId="41" borderId="13" xfId="0" applyNumberFormat="1" applyFont="1" applyFill="1" applyBorder="1" applyAlignment="1">
      <alignment vertical="center" wrapText="1"/>
    </xf>
    <xf numFmtId="177" fontId="9" fillId="41" borderId="12" xfId="42" applyNumberFormat="1" applyFont="1" applyFill="1" applyBorder="1" applyAlignment="1">
      <alignment horizontal="right" vertical="center" wrapText="1"/>
    </xf>
    <xf numFmtId="177" fontId="9" fillId="41" borderId="15" xfId="42" applyNumberFormat="1" applyFont="1" applyFill="1" applyBorder="1" applyAlignment="1">
      <alignment horizontal="right" vertical="center" wrapText="1"/>
    </xf>
    <xf numFmtId="184" fontId="9" fillId="41" borderId="12" xfId="50" applyNumberFormat="1" applyFont="1" applyFill="1" applyBorder="1" applyAlignment="1">
      <alignment horizontal="right" vertical="center" wrapText="1"/>
    </xf>
    <xf numFmtId="184" fontId="9" fillId="41" borderId="15" xfId="50" applyNumberFormat="1" applyFont="1" applyFill="1" applyBorder="1" applyAlignment="1">
      <alignment horizontal="right" vertical="center" wrapText="1"/>
    </xf>
    <xf numFmtId="184" fontId="9" fillId="41" borderId="15" xfId="0" applyNumberFormat="1" applyFont="1" applyFill="1" applyBorder="1" applyAlignment="1">
      <alignment vertical="center" wrapText="1"/>
    </xf>
    <xf numFmtId="0" fontId="9" fillId="41" borderId="27" xfId="0" applyFont="1" applyFill="1" applyBorder="1" applyAlignment="1">
      <alignment horizontal="center" vertical="center" wrapText="1"/>
    </xf>
    <xf numFmtId="176" fontId="9" fillId="41" borderId="19" xfId="0" applyNumberFormat="1" applyFont="1" applyFill="1" applyBorder="1" applyAlignment="1">
      <alignment horizontal="center" vertical="center" wrapText="1"/>
    </xf>
    <xf numFmtId="176" fontId="9" fillId="41" borderId="27" xfId="0" applyNumberFormat="1" applyFont="1" applyFill="1" applyBorder="1" applyAlignment="1">
      <alignment horizontal="center" vertical="center" wrapText="1"/>
    </xf>
    <xf numFmtId="38" fontId="9" fillId="41" borderId="24" xfId="50" applyFont="1" applyFill="1" applyBorder="1" applyAlignment="1">
      <alignment horizontal="right" vertical="center" wrapText="1"/>
    </xf>
    <xf numFmtId="38" fontId="9" fillId="41" borderId="12" xfId="0" applyNumberFormat="1" applyFont="1" applyFill="1" applyBorder="1" applyAlignment="1">
      <alignment horizontal="right" vertical="center" wrapText="1"/>
    </xf>
    <xf numFmtId="179" fontId="9" fillId="41" borderId="15" xfId="0" applyNumberFormat="1" applyFont="1" applyFill="1" applyBorder="1" applyAlignment="1">
      <alignment horizontal="right" vertical="center" wrapText="1"/>
    </xf>
    <xf numFmtId="38" fontId="9" fillId="41" borderId="12" xfId="0" applyNumberFormat="1" applyFont="1" applyFill="1" applyBorder="1" applyAlignment="1">
      <alignment vertical="center"/>
    </xf>
    <xf numFmtId="177" fontId="9" fillId="41" borderId="12" xfId="42" applyNumberFormat="1" applyFont="1" applyFill="1" applyBorder="1" applyAlignment="1">
      <alignment vertical="center"/>
    </xf>
    <xf numFmtId="38" fontId="9" fillId="41" borderId="12" xfId="50" applyFont="1" applyFill="1" applyBorder="1" applyAlignment="1">
      <alignment vertical="center"/>
    </xf>
    <xf numFmtId="0" fontId="9" fillId="41" borderId="15" xfId="0" applyFont="1" applyFill="1" applyBorder="1" applyAlignment="1">
      <alignment horizontal="center" vertical="center" wrapText="1"/>
    </xf>
    <xf numFmtId="0" fontId="9" fillId="41" borderId="12" xfId="0" applyFont="1" applyFill="1" applyBorder="1" applyAlignment="1">
      <alignment horizontal="center" vertical="center" wrapText="1"/>
    </xf>
    <xf numFmtId="177" fontId="9" fillId="41" borderId="12" xfId="42" applyNumberFormat="1" applyFont="1" applyFill="1" applyBorder="1" applyAlignment="1">
      <alignment horizontal="center" vertical="center"/>
    </xf>
    <xf numFmtId="186" fontId="9" fillId="41" borderId="19" xfId="42" applyNumberFormat="1" applyFont="1" applyFill="1" applyBorder="1" applyAlignment="1">
      <alignment horizontal="right" vertical="center" wrapText="1"/>
    </xf>
    <xf numFmtId="186" fontId="9" fillId="41" borderId="24" xfId="42" applyNumberFormat="1" applyFont="1" applyFill="1" applyBorder="1" applyAlignment="1">
      <alignment horizontal="right" vertical="center" shrinkToFit="1"/>
    </xf>
    <xf numFmtId="186" fontId="9" fillId="41" borderId="24" xfId="42" applyNumberFormat="1" applyFont="1" applyFill="1" applyBorder="1" applyAlignment="1">
      <alignment horizontal="right" vertical="center" wrapText="1"/>
    </xf>
    <xf numFmtId="184" fontId="9" fillId="41" borderId="12" xfId="0" applyNumberFormat="1" applyFont="1" applyFill="1" applyBorder="1" applyAlignment="1">
      <alignment vertical="center" wrapText="1"/>
    </xf>
    <xf numFmtId="186" fontId="9" fillId="41" borderId="12" xfId="42" applyNumberFormat="1" applyFont="1" applyFill="1" applyBorder="1" applyAlignment="1">
      <alignment vertical="center" wrapText="1"/>
    </xf>
    <xf numFmtId="186" fontId="9" fillId="41" borderId="12" xfId="42" applyNumberFormat="1" applyFont="1" applyFill="1" applyBorder="1" applyAlignment="1">
      <alignment horizontal="right" vertical="center" wrapText="1"/>
    </xf>
    <xf numFmtId="184" fontId="9" fillId="41" borderId="24" xfId="50" applyNumberFormat="1" applyFont="1" applyFill="1" applyBorder="1" applyAlignment="1">
      <alignment horizontal="right" vertical="center" wrapText="1"/>
    </xf>
    <xf numFmtId="186" fontId="9" fillId="41" borderId="13" xfId="42" applyNumberFormat="1" applyFont="1" applyFill="1" applyBorder="1" applyAlignment="1">
      <alignment vertical="center" wrapText="1"/>
    </xf>
    <xf numFmtId="0" fontId="9" fillId="0" borderId="0" xfId="0" applyFont="1" applyFill="1" applyBorder="1" applyAlignment="1">
      <alignment vertical="center" wrapText="1"/>
    </xf>
    <xf numFmtId="0" fontId="14" fillId="0" borderId="0" xfId="65" applyFont="1" applyAlignment="1">
      <alignment horizontal="center"/>
      <protection/>
    </xf>
    <xf numFmtId="0" fontId="15" fillId="0" borderId="0" xfId="65" applyFont="1" applyAlignment="1">
      <alignment horizontal="center" wrapText="1"/>
      <protection/>
    </xf>
    <xf numFmtId="0" fontId="15" fillId="0" borderId="0" xfId="65" applyFont="1" applyAlignment="1">
      <alignment horizontal="center"/>
      <protection/>
    </xf>
    <xf numFmtId="0" fontId="16" fillId="0" borderId="0" xfId="65" applyFont="1" applyAlignment="1">
      <alignment horizontal="center"/>
      <protection/>
    </xf>
    <xf numFmtId="0" fontId="0" fillId="0" borderId="0" xfId="65" applyFont="1" applyAlignment="1">
      <alignment horizontal="left" wrapText="1"/>
      <protection/>
    </xf>
    <xf numFmtId="0" fontId="18" fillId="0" borderId="0" xfId="65" applyFont="1" applyFill="1" applyAlignment="1">
      <alignment horizontal="left" vertical="top" wrapText="1"/>
      <protection/>
    </xf>
    <xf numFmtId="0" fontId="18" fillId="0" borderId="0" xfId="65" applyFont="1" applyAlignment="1">
      <alignment horizontal="left" vertical="top" wrapText="1"/>
      <protection/>
    </xf>
    <xf numFmtId="0" fontId="11" fillId="41" borderId="18" xfId="63" applyFont="1" applyFill="1" applyBorder="1" applyAlignment="1">
      <alignment horizontal="center" vertical="center"/>
      <protection/>
    </xf>
    <xf numFmtId="0" fontId="11" fillId="41" borderId="14" xfId="63" applyFont="1" applyFill="1" applyBorder="1" applyAlignment="1">
      <alignment horizontal="center" vertical="center"/>
      <protection/>
    </xf>
    <xf numFmtId="0" fontId="11" fillId="41" borderId="15" xfId="63" applyFont="1" applyFill="1" applyBorder="1" applyAlignment="1">
      <alignment horizontal="center" vertical="center"/>
      <protection/>
    </xf>
    <xf numFmtId="0" fontId="20" fillId="0" borderId="0" xfId="63" applyFont="1" applyAlignment="1">
      <alignment horizontal="center" vertical="center"/>
      <protection/>
    </xf>
    <xf numFmtId="0" fontId="9" fillId="0" borderId="61" xfId="0" applyFont="1" applyFill="1" applyBorder="1" applyAlignment="1">
      <alignment horizontal="center" vertical="center" textRotation="255"/>
    </xf>
    <xf numFmtId="0" fontId="9" fillId="0" borderId="62" xfId="0" applyFont="1" applyFill="1" applyBorder="1" applyAlignment="1">
      <alignment horizontal="center" vertical="center" textRotation="255"/>
    </xf>
    <xf numFmtId="0" fontId="9" fillId="0" borderId="63" xfId="0" applyFont="1" applyFill="1" applyBorder="1" applyAlignment="1">
      <alignment horizontal="center" vertical="center" textRotation="255"/>
    </xf>
    <xf numFmtId="0" fontId="9" fillId="0" borderId="64" xfId="68" applyFont="1" applyFill="1" applyBorder="1" applyAlignment="1">
      <alignment horizontal="center" vertical="center"/>
      <protection/>
    </xf>
    <xf numFmtId="0" fontId="9" fillId="0" borderId="65" xfId="68" applyFont="1" applyFill="1" applyBorder="1" applyAlignment="1">
      <alignment horizontal="center" vertical="center"/>
      <protection/>
    </xf>
    <xf numFmtId="0" fontId="9" fillId="0" borderId="66" xfId="68" applyFont="1" applyFill="1" applyBorder="1" applyAlignment="1">
      <alignment horizontal="center" vertical="center"/>
      <protection/>
    </xf>
    <xf numFmtId="0" fontId="9" fillId="0" borderId="67" xfId="68" applyFont="1" applyFill="1" applyBorder="1" applyAlignment="1">
      <alignment horizontal="center" vertical="center"/>
      <protection/>
    </xf>
    <xf numFmtId="0" fontId="9" fillId="0" borderId="68" xfId="68" applyFont="1" applyFill="1" applyBorder="1" applyAlignment="1">
      <alignment horizontal="center" vertical="center"/>
      <protection/>
    </xf>
    <xf numFmtId="0" fontId="9" fillId="0" borderId="69" xfId="68" applyFont="1" applyFill="1" applyBorder="1" applyAlignment="1">
      <alignment horizontal="center" vertical="center"/>
      <protection/>
    </xf>
    <xf numFmtId="0" fontId="9" fillId="0" borderId="64" xfId="0" applyFont="1" applyFill="1" applyBorder="1" applyAlignment="1">
      <alignment horizontal="center" vertical="center" textRotation="255"/>
    </xf>
    <xf numFmtId="0" fontId="9" fillId="0" borderId="70" xfId="0" applyFont="1" applyFill="1" applyBorder="1" applyAlignment="1">
      <alignment horizontal="center" vertical="center" textRotation="255"/>
    </xf>
    <xf numFmtId="0" fontId="9" fillId="0" borderId="71" xfId="0" applyFont="1" applyFill="1" applyBorder="1" applyAlignment="1">
      <alignment horizontal="center" vertical="center" textRotation="255"/>
    </xf>
    <xf numFmtId="0" fontId="9" fillId="0" borderId="66" xfId="0" applyFont="1" applyFill="1" applyBorder="1" applyAlignment="1">
      <alignment horizontal="center" vertical="center" textRotation="255"/>
    </xf>
    <xf numFmtId="0" fontId="9" fillId="0" borderId="72" xfId="0" applyFont="1" applyFill="1" applyBorder="1" applyAlignment="1">
      <alignment horizontal="center" vertical="center" textRotation="255"/>
    </xf>
    <xf numFmtId="0" fontId="9" fillId="0" borderId="73" xfId="0" applyFont="1" applyFill="1" applyBorder="1" applyAlignment="1">
      <alignment horizontal="center" vertical="center" textRotation="255"/>
    </xf>
    <xf numFmtId="0" fontId="9" fillId="0" borderId="68" xfId="0" applyFont="1" applyFill="1" applyBorder="1" applyAlignment="1">
      <alignment horizontal="center" vertical="center" textRotation="255"/>
    </xf>
    <xf numFmtId="0" fontId="9" fillId="0" borderId="74" xfId="0" applyFont="1" applyFill="1" applyBorder="1" applyAlignment="1">
      <alignment horizontal="center" vertical="center" textRotation="255"/>
    </xf>
    <xf numFmtId="0" fontId="9" fillId="0" borderId="75" xfId="0" applyFont="1" applyFill="1" applyBorder="1" applyAlignment="1">
      <alignment horizontal="center" vertical="center" textRotation="255"/>
    </xf>
    <xf numFmtId="0" fontId="13" fillId="0" borderId="0" xfId="0" applyFont="1" applyFill="1" applyAlignment="1">
      <alignment vertical="center" wrapText="1"/>
    </xf>
    <xf numFmtId="0" fontId="9" fillId="0" borderId="76" xfId="0" applyFont="1" applyFill="1" applyBorder="1" applyAlignment="1">
      <alignment horizontal="center" vertical="center" textRotation="255"/>
    </xf>
    <xf numFmtId="0" fontId="9" fillId="0" borderId="77" xfId="68" applyFont="1" applyFill="1" applyBorder="1" applyAlignment="1">
      <alignment horizontal="center" vertical="center"/>
      <protection/>
    </xf>
    <xf numFmtId="0" fontId="9" fillId="0" borderId="78" xfId="68" applyFont="1" applyFill="1" applyBorder="1" applyAlignment="1">
      <alignment horizontal="center" vertical="center"/>
      <protection/>
    </xf>
    <xf numFmtId="0" fontId="9" fillId="0" borderId="77" xfId="0" applyFont="1" applyFill="1" applyBorder="1" applyAlignment="1">
      <alignment horizontal="center" vertical="center" textRotation="255"/>
    </xf>
    <xf numFmtId="0" fontId="9" fillId="0" borderId="79" xfId="0" applyFont="1" applyFill="1" applyBorder="1" applyAlignment="1">
      <alignment horizontal="center" vertical="center" textRotation="255"/>
    </xf>
    <xf numFmtId="0" fontId="9" fillId="0" borderId="80" xfId="0" applyFont="1" applyFill="1" applyBorder="1" applyAlignment="1">
      <alignment horizontal="center" vertical="center" textRotation="255"/>
    </xf>
    <xf numFmtId="178" fontId="9" fillId="0" borderId="17" xfId="0" applyNumberFormat="1" applyFont="1" applyFill="1" applyBorder="1" applyAlignment="1">
      <alignment horizontal="right" vertical="center"/>
    </xf>
    <xf numFmtId="0" fontId="5" fillId="41" borderId="38" xfId="0" applyFont="1" applyFill="1" applyBorder="1" applyAlignment="1">
      <alignment horizontal="center" vertical="center" wrapText="1"/>
    </xf>
    <xf numFmtId="0" fontId="5" fillId="41" borderId="81" xfId="0" applyFont="1" applyFill="1" applyBorder="1" applyAlignment="1">
      <alignment horizontal="center" vertical="center" wrapText="1"/>
    </xf>
    <xf numFmtId="0" fontId="5" fillId="41" borderId="82" xfId="0" applyFont="1" applyFill="1" applyBorder="1" applyAlignment="1">
      <alignment horizontal="center" vertical="center" wrapText="1"/>
    </xf>
    <xf numFmtId="0" fontId="7" fillId="33" borderId="61" xfId="0" applyFont="1" applyFill="1" applyBorder="1" applyAlignment="1">
      <alignment horizontal="center" vertical="center" textRotation="255"/>
    </xf>
    <xf numFmtId="0" fontId="7" fillId="33" borderId="62" xfId="0" applyFont="1" applyFill="1" applyBorder="1" applyAlignment="1">
      <alignment horizontal="center" vertical="center" textRotation="255"/>
    </xf>
    <xf numFmtId="0" fontId="7" fillId="33" borderId="63" xfId="0" applyFont="1" applyFill="1" applyBorder="1" applyAlignment="1">
      <alignment horizontal="center" vertical="center" textRotation="255"/>
    </xf>
    <xf numFmtId="0" fontId="5" fillId="33" borderId="37"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37"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3"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5" fillId="33" borderId="24" xfId="0" applyFont="1" applyFill="1" applyBorder="1" applyAlignment="1">
      <alignment horizontal="center" vertical="center" textRotation="255"/>
    </xf>
    <xf numFmtId="0" fontId="5" fillId="33" borderId="11" xfId="0" applyFont="1" applyFill="1" applyBorder="1" applyAlignment="1">
      <alignment horizontal="center" vertical="center" textRotation="255" wrapText="1"/>
    </xf>
    <xf numFmtId="0" fontId="5" fillId="33" borderId="10"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39" xfId="68" applyFont="1" applyFill="1" applyBorder="1" applyAlignment="1">
      <alignment horizontal="center" vertical="center" textRotation="255" shrinkToFit="1"/>
      <protection/>
    </xf>
    <xf numFmtId="0" fontId="5" fillId="33" borderId="83" xfId="68" applyFont="1" applyFill="1" applyBorder="1" applyAlignment="1">
      <alignment horizontal="center" vertical="center" textRotation="255" shrinkToFit="1"/>
      <protection/>
    </xf>
    <xf numFmtId="0" fontId="5" fillId="33" borderId="84" xfId="68" applyFont="1" applyFill="1" applyBorder="1" applyAlignment="1">
      <alignment horizontal="center" vertical="center" textRotation="255" shrinkToFit="1"/>
      <protection/>
    </xf>
    <xf numFmtId="0" fontId="5" fillId="33" borderId="38" xfId="68" applyFont="1" applyFill="1" applyBorder="1" applyAlignment="1">
      <alignment horizontal="center" vertical="center" textRotation="255" wrapText="1"/>
      <protection/>
    </xf>
    <xf numFmtId="0" fontId="5" fillId="33" borderId="81" xfId="68" applyFont="1" applyFill="1" applyBorder="1" applyAlignment="1">
      <alignment horizontal="center" vertical="center" textRotation="255"/>
      <protection/>
    </xf>
    <xf numFmtId="0" fontId="5" fillId="33" borderId="82" xfId="68" applyFont="1" applyFill="1" applyBorder="1" applyAlignment="1">
      <alignment horizontal="center" vertical="center" textRotation="255"/>
      <protection/>
    </xf>
    <xf numFmtId="0" fontId="5" fillId="33" borderId="39" xfId="0" applyFont="1" applyFill="1" applyBorder="1" applyAlignment="1">
      <alignment horizontal="center" vertical="center" textRotation="255"/>
    </xf>
    <xf numFmtId="0" fontId="5" fillId="33" borderId="83" xfId="0" applyFont="1" applyFill="1" applyBorder="1" applyAlignment="1">
      <alignment horizontal="center" vertical="center" textRotation="255"/>
    </xf>
    <xf numFmtId="0" fontId="5" fillId="33" borderId="84" xfId="0" applyFont="1" applyFill="1" applyBorder="1" applyAlignment="1">
      <alignment horizontal="center" vertical="center" textRotation="255"/>
    </xf>
    <xf numFmtId="0" fontId="5" fillId="33" borderId="20" xfId="0" applyFont="1" applyFill="1" applyBorder="1" applyAlignment="1">
      <alignment horizontal="center" vertical="center" textRotation="255"/>
    </xf>
    <xf numFmtId="0" fontId="5" fillId="33" borderId="19" xfId="0" applyFont="1" applyFill="1" applyBorder="1" applyAlignment="1">
      <alignment horizontal="center" vertical="center" textRotation="255"/>
    </xf>
    <xf numFmtId="0" fontId="5" fillId="0" borderId="0" xfId="0" applyFont="1" applyFill="1" applyAlignment="1">
      <alignment horizontal="right" vertical="top"/>
    </xf>
    <xf numFmtId="0" fontId="5" fillId="0" borderId="0" xfId="0" applyFont="1" applyFill="1" applyAlignment="1">
      <alignment horizontal="left" vertical="top" wrapText="1"/>
    </xf>
    <xf numFmtId="0" fontId="5" fillId="0" borderId="0" xfId="0" applyFont="1" applyAlignment="1">
      <alignment horizontal="right" vertical="top"/>
    </xf>
    <xf numFmtId="0" fontId="5" fillId="0" borderId="29"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0" xfId="0" applyFont="1" applyAlignment="1">
      <alignment horizontal="left" vertical="top" wrapText="1"/>
    </xf>
    <xf numFmtId="0" fontId="9" fillId="0" borderId="29"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29"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9"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177" fontId="5" fillId="0" borderId="29" xfId="64" applyNumberFormat="1" applyFont="1" applyFill="1" applyBorder="1" applyAlignment="1">
      <alignment horizontal="center" vertical="center" wrapText="1" shrinkToFit="1"/>
      <protection/>
    </xf>
    <xf numFmtId="177" fontId="5" fillId="0" borderId="19" xfId="64" applyNumberFormat="1" applyFont="1" applyFill="1" applyBorder="1" applyAlignment="1">
      <alignment horizontal="center" vertical="center" wrapText="1" shrinkToFit="1"/>
      <protection/>
    </xf>
    <xf numFmtId="0" fontId="9" fillId="0" borderId="29"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5" fillId="0" borderId="19" xfId="0" applyFont="1" applyFill="1" applyBorder="1" applyAlignment="1">
      <alignment horizontal="center" vertical="center" shrinkToFit="1"/>
    </xf>
    <xf numFmtId="0" fontId="9" fillId="33" borderId="29" xfId="0" applyFont="1" applyFill="1" applyBorder="1" applyAlignment="1">
      <alignment horizontal="center" vertical="center" textRotation="255"/>
    </xf>
    <xf numFmtId="0" fontId="9" fillId="33" borderId="20" xfId="0" applyFont="1" applyFill="1" applyBorder="1" applyAlignment="1">
      <alignment horizontal="center" vertical="center" textRotation="255"/>
    </xf>
    <xf numFmtId="0" fontId="9" fillId="33" borderId="19" xfId="0" applyFont="1" applyFill="1" applyBorder="1" applyAlignment="1">
      <alignment horizontal="center" vertical="center" textRotation="255"/>
    </xf>
    <xf numFmtId="0" fontId="9" fillId="33" borderId="2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2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29" xfId="0" applyFont="1" applyFill="1" applyBorder="1" applyAlignment="1">
      <alignment horizontal="center" vertical="center"/>
    </xf>
    <xf numFmtId="0" fontId="0" fillId="0" borderId="0" xfId="0" applyFont="1" applyAlignment="1">
      <alignment/>
    </xf>
    <xf numFmtId="58" fontId="9" fillId="0" borderId="29" xfId="0" applyNumberFormat="1" applyFont="1" applyFill="1" applyBorder="1" applyAlignment="1">
      <alignment horizontal="center" vertical="center" wrapText="1" shrinkToFit="1"/>
    </xf>
    <xf numFmtId="58" fontId="9" fillId="0" borderId="19" xfId="0" applyNumberFormat="1" applyFont="1" applyFill="1" applyBorder="1" applyAlignment="1">
      <alignment horizontal="center" vertical="center" wrapText="1" shrinkToFit="1"/>
    </xf>
    <xf numFmtId="0" fontId="5" fillId="0" borderId="0" xfId="0" applyFont="1" applyAlignment="1">
      <alignment horizontal="left" vertical="top"/>
    </xf>
    <xf numFmtId="0" fontId="9" fillId="41" borderId="13" xfId="0" applyFont="1" applyFill="1" applyBorder="1" applyAlignment="1">
      <alignment horizontal="center" vertical="center" wrapText="1"/>
    </xf>
    <xf numFmtId="0" fontId="9" fillId="41" borderId="17" xfId="0" applyFont="1" applyFill="1" applyBorder="1" applyAlignment="1">
      <alignment horizontal="center" vertical="center" wrapText="1"/>
    </xf>
    <xf numFmtId="0" fontId="4" fillId="0" borderId="16" xfId="0" applyFont="1" applyBorder="1" applyAlignment="1">
      <alignment horizontal="left" vertical="center" wrapText="1"/>
    </xf>
    <xf numFmtId="0" fontId="9"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1" xfId="0" applyFont="1" applyFill="1" applyBorder="1" applyAlignment="1">
      <alignment horizontal="left" vertical="center" wrapText="1" indent="2"/>
    </xf>
    <xf numFmtId="0" fontId="9" fillId="33" borderId="23" xfId="0" applyFont="1" applyFill="1" applyBorder="1" applyAlignment="1">
      <alignment horizontal="left" vertical="center" wrapText="1" indent="2"/>
    </xf>
    <xf numFmtId="0" fontId="9" fillId="33" borderId="10" xfId="0" applyFont="1" applyFill="1" applyBorder="1" applyAlignment="1">
      <alignment horizontal="left" vertical="center" wrapText="1" indent="2"/>
    </xf>
    <xf numFmtId="0" fontId="9" fillId="33" borderId="21" xfId="0" applyFont="1" applyFill="1" applyBorder="1" applyAlignment="1">
      <alignment horizontal="left" vertical="center" wrapText="1" indent="2"/>
    </xf>
    <xf numFmtId="0" fontId="9" fillId="33" borderId="23" xfId="0" applyFont="1" applyFill="1" applyBorder="1" applyAlignment="1">
      <alignment horizontal="center" vertical="center" wrapText="1"/>
    </xf>
    <xf numFmtId="0" fontId="9" fillId="33" borderId="21" xfId="0" applyFont="1" applyFill="1" applyBorder="1" applyAlignment="1">
      <alignment horizontal="center" vertical="center" wrapText="1"/>
    </xf>
    <xf numFmtId="38" fontId="5" fillId="0" borderId="29" xfId="50" applyFont="1" applyFill="1" applyBorder="1" applyAlignment="1">
      <alignment horizontal="center" vertical="center" shrinkToFit="1"/>
    </xf>
    <xf numFmtId="38" fontId="5" fillId="0" borderId="20" xfId="50" applyFont="1" applyFill="1" applyBorder="1" applyAlignment="1">
      <alignment horizontal="center" vertical="center" shrinkToFit="1"/>
    </xf>
    <xf numFmtId="38" fontId="5" fillId="0" borderId="19" xfId="5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vertical="center" wrapText="1"/>
    </xf>
    <xf numFmtId="38" fontId="9" fillId="0" borderId="12" xfId="50" applyFont="1" applyFill="1" applyBorder="1" applyAlignment="1">
      <alignment horizontal="center" vertical="center"/>
    </xf>
    <xf numFmtId="38" fontId="9" fillId="0" borderId="20" xfId="50" applyFont="1" applyFill="1" applyBorder="1" applyAlignment="1">
      <alignment horizontal="center" vertical="center"/>
    </xf>
    <xf numFmtId="38" fontId="9" fillId="0" borderId="19" xfId="50" applyFont="1" applyFill="1" applyBorder="1" applyAlignment="1">
      <alignment horizontal="center" vertical="center"/>
    </xf>
    <xf numFmtId="0" fontId="9" fillId="41" borderId="18" xfId="0" applyFont="1" applyFill="1" applyBorder="1" applyAlignment="1">
      <alignment horizontal="center" vertical="center" wrapText="1"/>
    </xf>
    <xf numFmtId="0" fontId="9" fillId="41" borderId="14" xfId="0" applyFont="1" applyFill="1" applyBorder="1" applyAlignment="1">
      <alignment horizontal="center" vertical="center" wrapText="1"/>
    </xf>
    <xf numFmtId="0" fontId="5" fillId="0" borderId="0" xfId="0" applyFont="1" applyBorder="1" applyAlignment="1">
      <alignment horizontal="left" vertical="top" wrapText="1"/>
    </xf>
    <xf numFmtId="0" fontId="9" fillId="0" borderId="29"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177" fontId="9" fillId="0" borderId="29" xfId="42" applyNumberFormat="1" applyFont="1" applyFill="1" applyBorder="1" applyAlignment="1">
      <alignment horizontal="center" vertical="center"/>
    </xf>
    <xf numFmtId="177" fontId="9" fillId="0" borderId="19" xfId="42" applyNumberFormat="1" applyFont="1" applyFill="1" applyBorder="1" applyAlignment="1">
      <alignment horizontal="center" vertical="center"/>
    </xf>
    <xf numFmtId="38" fontId="9" fillId="0" borderId="29" xfId="50" applyFont="1" applyFill="1" applyBorder="1" applyAlignment="1">
      <alignment horizontal="center" vertical="center"/>
    </xf>
    <xf numFmtId="0" fontId="9" fillId="33" borderId="11"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23" xfId="0" applyFont="1" applyFill="1" applyBorder="1" applyAlignment="1">
      <alignment horizontal="left" vertical="center"/>
    </xf>
    <xf numFmtId="0" fontId="9" fillId="33" borderId="14" xfId="0" applyFont="1" applyFill="1" applyBorder="1" applyAlignment="1">
      <alignment horizontal="center" vertical="center" wrapText="1"/>
    </xf>
    <xf numFmtId="0" fontId="9" fillId="33" borderId="29" xfId="0" applyFont="1" applyFill="1" applyBorder="1" applyAlignment="1">
      <alignment horizontal="left" vertical="center" wrapText="1" indent="2"/>
    </xf>
    <xf numFmtId="0" fontId="9" fillId="33" borderId="12" xfId="0" applyFont="1" applyFill="1" applyBorder="1" applyAlignment="1">
      <alignment horizontal="left" vertical="center" wrapText="1" indent="2"/>
    </xf>
    <xf numFmtId="0" fontId="5" fillId="0" borderId="17" xfId="0" applyFont="1" applyBorder="1" applyAlignment="1">
      <alignment horizontal="center" vertical="center"/>
    </xf>
    <xf numFmtId="0" fontId="0" fillId="0" borderId="20" xfId="0" applyFont="1" applyBorder="1" applyAlignment="1">
      <alignment horizontal="center" vertical="center" wrapText="1"/>
    </xf>
    <xf numFmtId="0" fontId="9" fillId="0" borderId="29"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9" fillId="41" borderId="18" xfId="0" applyFont="1" applyFill="1" applyBorder="1" applyAlignment="1">
      <alignment horizontal="center" vertical="center"/>
    </xf>
    <xf numFmtId="0" fontId="9" fillId="41" borderId="14" xfId="0" applyFont="1" applyFill="1" applyBorder="1" applyAlignment="1">
      <alignment horizontal="center" vertical="center"/>
    </xf>
    <xf numFmtId="0" fontId="9" fillId="41" borderId="15" xfId="0" applyFont="1" applyFill="1" applyBorder="1" applyAlignment="1">
      <alignment horizontal="center" vertical="center"/>
    </xf>
    <xf numFmtId="0" fontId="9" fillId="0" borderId="0" xfId="0" applyFont="1" applyBorder="1" applyAlignment="1">
      <alignment horizontal="left" wrapText="1"/>
    </xf>
    <xf numFmtId="0" fontId="9" fillId="0" borderId="18" xfId="0" applyFont="1" applyFill="1" applyBorder="1" applyAlignment="1">
      <alignment horizontal="left" vertical="center" wrapText="1" shrinkToFit="1"/>
    </xf>
    <xf numFmtId="0" fontId="9" fillId="0" borderId="15" xfId="0" applyFont="1" applyFill="1" applyBorder="1" applyAlignment="1">
      <alignment horizontal="left" vertical="center" shrinkToFit="1"/>
    </xf>
    <xf numFmtId="0" fontId="9" fillId="0" borderId="18" xfId="67" applyFont="1" applyFill="1" applyBorder="1" applyAlignment="1">
      <alignment horizontal="left" vertical="center" shrinkToFit="1"/>
      <protection/>
    </xf>
    <xf numFmtId="0" fontId="9" fillId="0" borderId="15" xfId="67" applyFont="1" applyFill="1" applyBorder="1" applyAlignment="1">
      <alignment horizontal="left" vertical="center" shrinkToFit="1"/>
      <protection/>
    </xf>
    <xf numFmtId="0" fontId="9" fillId="0" borderId="18" xfId="66" applyFont="1" applyFill="1" applyBorder="1" applyAlignment="1">
      <alignment horizontal="left" vertical="center" wrapText="1"/>
      <protection/>
    </xf>
    <xf numFmtId="0" fontId="9" fillId="0" borderId="15" xfId="66" applyFont="1" applyFill="1" applyBorder="1" applyAlignment="1">
      <alignment horizontal="left" vertical="center" wrapText="1"/>
      <protection/>
    </xf>
    <xf numFmtId="0" fontId="0" fillId="0" borderId="20" xfId="0" applyFill="1" applyBorder="1" applyAlignment="1">
      <alignment horizontal="center" vertical="center" textRotation="255"/>
    </xf>
    <xf numFmtId="0" fontId="0" fillId="0" borderId="19" xfId="0" applyFill="1" applyBorder="1" applyAlignment="1">
      <alignment horizontal="center" vertical="center" textRotation="255"/>
    </xf>
    <xf numFmtId="0" fontId="21" fillId="0" borderId="17" xfId="0" applyFont="1" applyFill="1" applyBorder="1" applyAlignment="1">
      <alignment horizontal="right" vertical="center"/>
    </xf>
    <xf numFmtId="0" fontId="9" fillId="33" borderId="11" xfId="0" applyFont="1" applyFill="1" applyBorder="1" applyAlignment="1">
      <alignment horizontal="left" vertical="center" wrapText="1" indent="1"/>
    </xf>
    <xf numFmtId="0" fontId="9" fillId="33" borderId="16" xfId="0" applyFont="1" applyFill="1" applyBorder="1" applyAlignment="1">
      <alignment horizontal="left" vertical="center" wrapText="1" indent="1"/>
    </xf>
    <xf numFmtId="0" fontId="9" fillId="0" borderId="23" xfId="0" applyFont="1" applyBorder="1" applyAlignment="1">
      <alignment horizontal="left" indent="1"/>
    </xf>
    <xf numFmtId="0" fontId="9" fillId="33" borderId="24" xfId="0" applyFont="1" applyFill="1" applyBorder="1" applyAlignment="1">
      <alignment horizontal="center" vertical="center" wrapText="1"/>
    </xf>
    <xf numFmtId="0" fontId="9" fillId="33" borderId="23" xfId="0" applyFont="1" applyFill="1" applyBorder="1" applyAlignment="1">
      <alignment horizontal="left" vertical="center" wrapText="1" indent="1"/>
    </xf>
    <xf numFmtId="0" fontId="9" fillId="0" borderId="16" xfId="0" applyFont="1" applyBorder="1" applyAlignment="1">
      <alignment horizontal="center" vertical="center" wrapText="1"/>
    </xf>
    <xf numFmtId="0" fontId="0" fillId="0" borderId="19" xfId="0" applyBorder="1" applyAlignment="1">
      <alignment horizontal="center" vertical="center" textRotation="255"/>
    </xf>
    <xf numFmtId="0" fontId="0" fillId="0" borderId="15" xfId="0" applyBorder="1" applyAlignment="1">
      <alignment/>
    </xf>
    <xf numFmtId="0" fontId="9" fillId="33" borderId="18"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41" borderId="15" xfId="0" applyFont="1" applyFill="1" applyBorder="1" applyAlignment="1">
      <alignment horizontal="center" vertical="center" wrapText="1"/>
    </xf>
    <xf numFmtId="0" fontId="9" fillId="0" borderId="0" xfId="0" applyFont="1" applyBorder="1" applyAlignment="1">
      <alignment horizontal="right" vertical="top" wrapText="1"/>
    </xf>
    <xf numFmtId="0" fontId="9" fillId="0" borderId="0" xfId="0" applyFont="1" applyBorder="1" applyAlignment="1">
      <alignment horizontal="left" vertical="top" wrapText="1"/>
    </xf>
    <xf numFmtId="0" fontId="9" fillId="0" borderId="11"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9" fillId="0" borderId="18"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xf>
    <xf numFmtId="0" fontId="9" fillId="0" borderId="18" xfId="0" applyFont="1" applyFill="1" applyBorder="1" applyAlignment="1">
      <alignment horizontal="left" vertical="center" shrinkToFit="1"/>
    </xf>
    <xf numFmtId="0" fontId="4" fillId="0" borderId="20" xfId="0" applyFont="1" applyBorder="1" applyAlignment="1">
      <alignment horizontal="center" vertical="center" textRotation="255"/>
    </xf>
    <xf numFmtId="0" fontId="4" fillId="0" borderId="19" xfId="0" applyFont="1" applyBorder="1" applyAlignment="1">
      <alignment horizontal="center" vertical="center" textRotation="255"/>
    </xf>
    <xf numFmtId="0" fontId="9" fillId="0" borderId="18" xfId="67" applyFont="1" applyFill="1" applyBorder="1" applyAlignment="1">
      <alignment horizontal="left" vertical="center" wrapText="1"/>
      <protection/>
    </xf>
    <xf numFmtId="0" fontId="9" fillId="0" borderId="15" xfId="67" applyFont="1" applyFill="1" applyBorder="1" applyAlignment="1">
      <alignment horizontal="left" vertical="center" wrapText="1"/>
      <protection/>
    </xf>
    <xf numFmtId="57" fontId="9" fillId="33" borderId="18" xfId="0" applyNumberFormat="1" applyFont="1" applyFill="1" applyBorder="1" applyAlignment="1">
      <alignment horizontal="center" vertical="center" wrapText="1"/>
    </xf>
    <xf numFmtId="57" fontId="9" fillId="33" borderId="14" xfId="0" applyNumberFormat="1" applyFont="1" applyFill="1" applyBorder="1" applyAlignment="1">
      <alignment horizontal="center" vertical="center" wrapText="1"/>
    </xf>
    <xf numFmtId="57" fontId="9" fillId="33" borderId="15" xfId="0" applyNumberFormat="1" applyFont="1" applyFill="1" applyBorder="1" applyAlignment="1">
      <alignment horizontal="center" vertical="center" wrapText="1"/>
    </xf>
    <xf numFmtId="0" fontId="9" fillId="0" borderId="15" xfId="0" applyFont="1" applyFill="1" applyBorder="1" applyAlignment="1">
      <alignment horizontal="left" vertical="center" wrapText="1" shrinkToFit="1"/>
    </xf>
    <xf numFmtId="0" fontId="9" fillId="0" borderId="14" xfId="0" applyFont="1" applyFill="1" applyBorder="1" applyAlignment="1">
      <alignment horizontal="center" vertical="center" wrapText="1"/>
    </xf>
    <xf numFmtId="0" fontId="9" fillId="41" borderId="24" xfId="0" applyFont="1" applyFill="1" applyBorder="1" applyAlignment="1">
      <alignment horizontal="center" vertical="center" wrapText="1"/>
    </xf>
    <xf numFmtId="0" fontId="0" fillId="0" borderId="0" xfId="0" applyFont="1" applyAlignment="1">
      <alignment vertical="top" wrapText="1"/>
    </xf>
    <xf numFmtId="0" fontId="9" fillId="0" borderId="29" xfId="0" applyFont="1" applyFill="1" applyBorder="1" applyAlignment="1">
      <alignment horizontal="center" vertical="center" textRotation="255" wrapText="1"/>
    </xf>
    <xf numFmtId="0" fontId="9" fillId="0" borderId="20" xfId="0" applyFont="1" applyFill="1" applyBorder="1" applyAlignment="1">
      <alignment horizontal="center" vertical="center" textRotation="255" wrapText="1"/>
    </xf>
    <xf numFmtId="0" fontId="9" fillId="0" borderId="19" xfId="0" applyFont="1" applyFill="1" applyBorder="1" applyAlignment="1">
      <alignment horizontal="center" vertical="center" textRotation="255" wrapText="1"/>
    </xf>
    <xf numFmtId="0" fontId="11" fillId="0" borderId="20"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15" xfId="0" applyFont="1" applyFill="1" applyBorder="1" applyAlignment="1">
      <alignment horizontal="left" vertical="center" wrapText="1"/>
    </xf>
    <xf numFmtId="0" fontId="0" fillId="0" borderId="20" xfId="0" applyBorder="1" applyAlignment="1">
      <alignment horizontal="center" vertical="center" textRotation="255"/>
    </xf>
    <xf numFmtId="0" fontId="9" fillId="0" borderId="18" xfId="66" applyFont="1" applyFill="1" applyBorder="1" applyAlignment="1">
      <alignment vertical="center" wrapText="1"/>
      <protection/>
    </xf>
    <xf numFmtId="0" fontId="9" fillId="0" borderId="15" xfId="66" applyFont="1" applyFill="1" applyBorder="1" applyAlignment="1">
      <alignment vertical="center" wrapText="1"/>
      <protection/>
    </xf>
    <xf numFmtId="57" fontId="9" fillId="33" borderId="29" xfId="0" applyNumberFormat="1" applyFont="1" applyFill="1" applyBorder="1" applyAlignment="1">
      <alignment horizontal="center" vertical="center" wrapText="1"/>
    </xf>
    <xf numFmtId="57" fontId="9" fillId="33" borderId="20" xfId="0" applyNumberFormat="1" applyFont="1" applyFill="1" applyBorder="1" applyAlignment="1">
      <alignment horizontal="center" vertical="center" wrapText="1"/>
    </xf>
    <xf numFmtId="57" fontId="9" fillId="33" borderId="18" xfId="0" applyNumberFormat="1" applyFont="1" applyFill="1" applyBorder="1" applyAlignment="1">
      <alignment horizontal="center" vertical="center"/>
    </xf>
    <xf numFmtId="57" fontId="9" fillId="33" borderId="14" xfId="0" applyNumberFormat="1" applyFont="1" applyFill="1" applyBorder="1" applyAlignment="1">
      <alignment horizontal="center" vertical="center"/>
    </xf>
    <xf numFmtId="57" fontId="9" fillId="33" borderId="15" xfId="0" applyNumberFormat="1" applyFont="1" applyFill="1" applyBorder="1" applyAlignment="1">
      <alignment horizontal="center" vertical="center"/>
    </xf>
    <xf numFmtId="57" fontId="9" fillId="33" borderId="11" xfId="0" applyNumberFormat="1" applyFont="1" applyFill="1" applyBorder="1" applyAlignment="1">
      <alignment horizontal="center" vertical="center" wrapText="1"/>
    </xf>
    <xf numFmtId="0" fontId="0" fillId="0" borderId="16" xfId="0" applyBorder="1" applyAlignment="1">
      <alignment horizontal="center"/>
    </xf>
    <xf numFmtId="0" fontId="0" fillId="0" borderId="23" xfId="0" applyBorder="1" applyAlignment="1">
      <alignment horizontal="center"/>
    </xf>
    <xf numFmtId="57" fontId="9" fillId="33" borderId="16" xfId="0" applyNumberFormat="1" applyFont="1" applyFill="1" applyBorder="1" applyAlignment="1">
      <alignment horizontal="center" vertical="center" wrapText="1"/>
    </xf>
    <xf numFmtId="0" fontId="9" fillId="0" borderId="11"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25" fillId="0" borderId="12" xfId="0" applyFont="1" applyBorder="1" applyAlignment="1">
      <alignment horizontal="left" vertical="center"/>
    </xf>
    <xf numFmtId="0" fontId="9" fillId="0" borderId="0" xfId="0" applyFont="1" applyBorder="1" applyAlignment="1">
      <alignment horizontal="center" vertical="center" wrapText="1"/>
    </xf>
    <xf numFmtId="0" fontId="9" fillId="0" borderId="18" xfId="67" applyFont="1" applyFill="1" applyBorder="1" applyAlignment="1">
      <alignment horizontal="left" vertical="center"/>
      <protection/>
    </xf>
    <xf numFmtId="0" fontId="9" fillId="0" borderId="15" xfId="67" applyFont="1" applyFill="1" applyBorder="1" applyAlignment="1">
      <alignment horizontal="left" vertical="center"/>
      <protection/>
    </xf>
    <xf numFmtId="0" fontId="9" fillId="0" borderId="18" xfId="67" applyFont="1" applyFill="1" applyBorder="1" applyAlignment="1">
      <alignment vertical="center" wrapText="1"/>
      <protection/>
    </xf>
    <xf numFmtId="0" fontId="9" fillId="0" borderId="15" xfId="67" applyFont="1" applyFill="1" applyBorder="1" applyAlignment="1">
      <alignment vertical="center" wrapText="1"/>
      <protection/>
    </xf>
    <xf numFmtId="0" fontId="9" fillId="0" borderId="18"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Border="1" applyAlignment="1">
      <alignment horizontal="center" vertical="center" wrapText="1"/>
    </xf>
    <xf numFmtId="0" fontId="9" fillId="0" borderId="1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40" borderId="29" xfId="0" applyFont="1" applyFill="1" applyBorder="1" applyAlignment="1" applyProtection="1">
      <alignment horizontal="center" vertical="center" textRotation="255"/>
      <protection locked="0"/>
    </xf>
    <xf numFmtId="0" fontId="9" fillId="40" borderId="20" xfId="0" applyFont="1" applyFill="1" applyBorder="1" applyAlignment="1" applyProtection="1">
      <alignment horizontal="center" vertical="center" textRotation="255"/>
      <protection locked="0"/>
    </xf>
    <xf numFmtId="0" fontId="9" fillId="40" borderId="19" xfId="0" applyFont="1" applyFill="1" applyBorder="1" applyAlignment="1" applyProtection="1">
      <alignment horizontal="center" vertical="center" textRotation="255"/>
      <protection locked="0"/>
    </xf>
    <xf numFmtId="0" fontId="9" fillId="40" borderId="29" xfId="0" applyFont="1" applyFill="1" applyBorder="1" applyAlignment="1" applyProtection="1">
      <alignment horizontal="center" vertical="center" textRotation="255" wrapText="1"/>
      <protection locked="0"/>
    </xf>
    <xf numFmtId="0" fontId="9" fillId="40" borderId="20" xfId="0" applyFont="1" applyFill="1" applyBorder="1" applyAlignment="1" applyProtection="1">
      <alignment horizontal="center" vertical="center" textRotation="255" wrapText="1"/>
      <protection locked="0"/>
    </xf>
    <xf numFmtId="0" fontId="9" fillId="40" borderId="19" xfId="0" applyFont="1" applyFill="1" applyBorder="1" applyAlignment="1" applyProtection="1">
      <alignment horizontal="center" vertical="center" textRotation="255" wrapText="1"/>
      <protection locked="0"/>
    </xf>
    <xf numFmtId="0" fontId="9" fillId="40" borderId="18" xfId="0" applyFont="1" applyFill="1" applyBorder="1" applyAlignment="1" applyProtection="1">
      <alignment horizontal="center" vertical="center"/>
      <protection locked="0"/>
    </xf>
    <xf numFmtId="0" fontId="9" fillId="40" borderId="14"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9" fillId="40" borderId="14" xfId="0" applyFont="1" applyFill="1" applyBorder="1" applyAlignment="1" applyProtection="1">
      <alignment horizontal="center"/>
      <protection locked="0"/>
    </xf>
    <xf numFmtId="0" fontId="9" fillId="40" borderId="11" xfId="0" applyFont="1" applyFill="1" applyBorder="1" applyAlignment="1" applyProtection="1">
      <alignment horizontal="center" vertical="center" wrapText="1"/>
      <protection locked="0"/>
    </xf>
    <xf numFmtId="0" fontId="9" fillId="40" borderId="16" xfId="0" applyFont="1" applyFill="1" applyBorder="1" applyAlignment="1" applyProtection="1">
      <alignment horizontal="center" vertical="center" wrapText="1"/>
      <protection locked="0"/>
    </xf>
    <xf numFmtId="0" fontId="9" fillId="40" borderId="23" xfId="0" applyFont="1" applyFill="1" applyBorder="1" applyAlignment="1" applyProtection="1">
      <alignment horizontal="center" vertical="center" wrapText="1"/>
      <protection locked="0"/>
    </xf>
    <xf numFmtId="0" fontId="9" fillId="40" borderId="13" xfId="0" applyFont="1" applyFill="1" applyBorder="1" applyAlignment="1" applyProtection="1">
      <alignment horizontal="center" vertical="center" wrapText="1"/>
      <protection locked="0"/>
    </xf>
    <xf numFmtId="0" fontId="9" fillId="40" borderId="17" xfId="0" applyFont="1" applyFill="1" applyBorder="1" applyAlignment="1" applyProtection="1">
      <alignment horizontal="center" vertical="center" wrapText="1"/>
      <protection locked="0"/>
    </xf>
    <xf numFmtId="0" fontId="9" fillId="40" borderId="24" xfId="0" applyFont="1" applyFill="1" applyBorder="1" applyAlignment="1" applyProtection="1">
      <alignment horizontal="center" vertical="center" wrapText="1"/>
      <protection locked="0"/>
    </xf>
    <xf numFmtId="0" fontId="9" fillId="40" borderId="29" xfId="0" applyFont="1" applyFill="1" applyBorder="1" applyAlignment="1" applyProtection="1">
      <alignment horizontal="center" vertical="center" wrapText="1"/>
      <protection locked="0"/>
    </xf>
    <xf numFmtId="0" fontId="9" fillId="40" borderId="20" xfId="0" applyFont="1" applyFill="1" applyBorder="1" applyAlignment="1" applyProtection="1">
      <alignment horizontal="center" vertical="center" wrapText="1"/>
      <protection locked="0"/>
    </xf>
    <xf numFmtId="0" fontId="9" fillId="40" borderId="19" xfId="0" applyFont="1" applyFill="1" applyBorder="1" applyAlignment="1" applyProtection="1">
      <alignment horizontal="center" vertical="center" wrapText="1"/>
      <protection locked="0"/>
    </xf>
    <xf numFmtId="0" fontId="5" fillId="0" borderId="12" xfId="66" applyFont="1" applyBorder="1" applyAlignment="1">
      <alignment horizontal="center" vertical="center" textRotation="255"/>
      <protection/>
    </xf>
    <xf numFmtId="38" fontId="4" fillId="0" borderId="29" xfId="50" applyFont="1" applyFill="1" applyBorder="1" applyAlignment="1">
      <alignment horizontal="center" vertical="center" wrapText="1"/>
    </xf>
    <xf numFmtId="38" fontId="4" fillId="0" borderId="19" xfId="5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Border="1" applyAlignment="1">
      <alignment horizontal="center" vertical="center" textRotation="255"/>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15" xfId="0" applyFont="1" applyFill="1" applyBorder="1" applyAlignment="1">
      <alignment horizontal="center" vertical="center"/>
    </xf>
    <xf numFmtId="0" fontId="9" fillId="0" borderId="12" xfId="66" applyFont="1" applyBorder="1" applyAlignment="1">
      <alignment horizontal="center" vertical="center" textRotation="255" shrinkToFit="1"/>
      <protection/>
    </xf>
    <xf numFmtId="0" fontId="9" fillId="35" borderId="12" xfId="66" applyFont="1" applyFill="1" applyBorder="1" applyAlignment="1">
      <alignment horizontal="center" vertical="center" textRotation="255" shrinkToFit="1"/>
      <protection/>
    </xf>
    <xf numFmtId="0" fontId="4"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3" borderId="29" xfId="0" applyFont="1" applyFill="1" applyBorder="1" applyAlignment="1">
      <alignment horizontal="center" vertical="center" textRotation="255"/>
    </xf>
    <xf numFmtId="0" fontId="4" fillId="33" borderId="20"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5" fillId="33" borderId="29" xfId="0" applyFont="1" applyFill="1" applyBorder="1" applyAlignment="1">
      <alignment horizontal="center" vertical="center" textRotation="255"/>
    </xf>
    <xf numFmtId="0" fontId="4" fillId="33" borderId="18"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177" fontId="4" fillId="0" borderId="85" xfId="42" applyNumberFormat="1" applyFont="1" applyBorder="1" applyAlignment="1">
      <alignment horizontal="center" vertical="center"/>
    </xf>
    <xf numFmtId="177" fontId="4" fillId="0" borderId="34" xfId="42" applyNumberFormat="1" applyFont="1" applyBorder="1" applyAlignment="1">
      <alignment horizontal="center" vertical="center"/>
    </xf>
    <xf numFmtId="177" fontId="4" fillId="0" borderId="27" xfId="42" applyNumberFormat="1" applyFont="1" applyBorder="1" applyAlignment="1">
      <alignment horizontal="center" vertical="center"/>
    </xf>
    <xf numFmtId="0" fontId="5" fillId="33" borderId="11" xfId="0" applyFont="1" applyFill="1" applyBorder="1" applyAlignment="1">
      <alignment horizontal="left" vertical="center" wrapText="1" indent="2"/>
    </xf>
    <xf numFmtId="0" fontId="5" fillId="33" borderId="18" xfId="0" applyFont="1" applyFill="1" applyBorder="1" applyAlignment="1">
      <alignment horizontal="left" vertical="center" wrapText="1" indent="2"/>
    </xf>
    <xf numFmtId="0" fontId="5" fillId="33" borderId="14" xfId="0" applyFont="1" applyFill="1" applyBorder="1" applyAlignment="1">
      <alignment horizontal="left" vertical="center" wrapText="1" indent="2"/>
    </xf>
    <xf numFmtId="0" fontId="5" fillId="33" borderId="15" xfId="0" applyFont="1" applyFill="1" applyBorder="1" applyAlignment="1">
      <alignment horizontal="left" vertical="center" wrapText="1" indent="2"/>
    </xf>
    <xf numFmtId="0" fontId="5" fillId="33" borderId="19"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0"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19" xfId="0" applyFont="1" applyFill="1" applyBorder="1" applyAlignment="1">
      <alignment horizontal="center" vertical="center"/>
    </xf>
    <xf numFmtId="38" fontId="4" fillId="0" borderId="29" xfId="50" applyFont="1" applyBorder="1" applyAlignment="1">
      <alignment horizontal="center" vertical="center"/>
    </xf>
    <xf numFmtId="38" fontId="4" fillId="0" borderId="19" xfId="50" applyFont="1" applyBorder="1" applyAlignment="1">
      <alignment horizontal="center" vertical="center"/>
    </xf>
    <xf numFmtId="38" fontId="4" fillId="0" borderId="29" xfId="50" applyFont="1" applyFill="1" applyBorder="1" applyAlignment="1">
      <alignment horizontal="center" vertical="center"/>
    </xf>
    <xf numFmtId="38" fontId="4" fillId="0" borderId="19" xfId="50" applyFont="1" applyFill="1" applyBorder="1" applyAlignment="1">
      <alignment horizontal="center" vertical="center"/>
    </xf>
    <xf numFmtId="38" fontId="4" fillId="0" borderId="20" xfId="50" applyFont="1" applyFill="1" applyBorder="1" applyAlignment="1">
      <alignment horizontal="center" vertical="center"/>
    </xf>
    <xf numFmtId="38" fontId="4" fillId="0" borderId="29" xfId="50" applyFont="1" applyBorder="1" applyAlignment="1">
      <alignment horizontal="center" vertical="center" wrapText="1"/>
    </xf>
    <xf numFmtId="38" fontId="4" fillId="0" borderId="20" xfId="50" applyFont="1" applyBorder="1" applyAlignment="1">
      <alignment horizontal="center" vertical="center" wrapText="1"/>
    </xf>
    <xf numFmtId="38" fontId="4" fillId="0" borderId="19" xfId="5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4" fillId="33" borderId="11" xfId="0" applyFont="1" applyFill="1" applyBorder="1" applyAlignment="1">
      <alignment horizontal="center" vertical="center" textRotation="255"/>
    </xf>
    <xf numFmtId="0" fontId="4" fillId="33" borderId="13" xfId="0" applyFont="1" applyFill="1" applyBorder="1" applyAlignment="1">
      <alignment horizontal="center" vertical="center" textRotation="255"/>
    </xf>
    <xf numFmtId="0" fontId="4" fillId="34" borderId="11" xfId="0" applyFont="1" applyFill="1" applyBorder="1" applyAlignment="1">
      <alignment horizontal="center" vertical="center" textRotation="255"/>
    </xf>
    <xf numFmtId="0" fontId="4" fillId="34" borderId="13" xfId="0" applyFont="1" applyFill="1" applyBorder="1" applyAlignment="1">
      <alignment horizontal="center" vertical="center" textRotation="255"/>
    </xf>
    <xf numFmtId="0" fontId="6" fillId="33" borderId="29"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6" fillId="33" borderId="10" xfId="0" applyFont="1" applyFill="1" applyBorder="1" applyAlignment="1">
      <alignment horizontal="center" vertical="center" textRotation="255"/>
    </xf>
    <xf numFmtId="0" fontId="4" fillId="34" borderId="29" xfId="0" applyFont="1" applyFill="1" applyBorder="1" applyAlignment="1">
      <alignment horizontal="center" vertical="center" textRotation="255"/>
    </xf>
    <xf numFmtId="0" fontId="4" fillId="34" borderId="20" xfId="0" applyFont="1" applyFill="1" applyBorder="1" applyAlignment="1">
      <alignment horizontal="center" vertical="center" textRotation="255"/>
    </xf>
    <xf numFmtId="0" fontId="4" fillId="34" borderId="19" xfId="0" applyFont="1" applyFill="1" applyBorder="1" applyAlignment="1">
      <alignment horizontal="center" vertical="center" textRotation="255"/>
    </xf>
    <xf numFmtId="38" fontId="4" fillId="0" borderId="20" xfId="50" applyFont="1" applyFill="1" applyBorder="1" applyAlignment="1">
      <alignment horizontal="center" vertical="center" wrapText="1"/>
    </xf>
    <xf numFmtId="0" fontId="4" fillId="34" borderId="29" xfId="0" applyFont="1" applyFill="1" applyBorder="1" applyAlignment="1">
      <alignment horizontal="center" vertical="center" textRotation="255" wrapText="1"/>
    </xf>
    <xf numFmtId="0" fontId="4" fillId="34" borderId="20" xfId="0" applyFont="1" applyFill="1" applyBorder="1" applyAlignment="1">
      <alignment horizontal="center" vertical="center" textRotation="255" wrapText="1"/>
    </xf>
    <xf numFmtId="0" fontId="4" fillId="34" borderId="19" xfId="0" applyFont="1" applyFill="1" applyBorder="1" applyAlignment="1">
      <alignment horizontal="center" vertical="center" textRotation="255" wrapText="1"/>
    </xf>
    <xf numFmtId="0" fontId="4" fillId="34" borderId="10" xfId="0" applyFont="1" applyFill="1" applyBorder="1" applyAlignment="1">
      <alignment horizontal="center" vertical="center" textRotation="255"/>
    </xf>
    <xf numFmtId="0" fontId="4" fillId="0" borderId="12" xfId="0" applyFont="1" applyBorder="1" applyAlignment="1">
      <alignment horizontal="center" vertical="center" textRotation="255"/>
    </xf>
    <xf numFmtId="0" fontId="4" fillId="42" borderId="12" xfId="0" applyFont="1" applyFill="1" applyBorder="1" applyAlignment="1">
      <alignment horizontal="center" vertical="center" textRotation="255" wrapText="1"/>
    </xf>
    <xf numFmtId="40" fontId="4" fillId="0" borderId="85" xfId="50" applyNumberFormat="1" applyFont="1" applyBorder="1" applyAlignment="1">
      <alignment horizontal="center" vertical="center" wrapText="1"/>
    </xf>
    <xf numFmtId="40" fontId="4" fillId="0" borderId="34" xfId="50" applyNumberFormat="1" applyFont="1" applyBorder="1" applyAlignment="1">
      <alignment horizontal="center" vertical="center" wrapText="1"/>
    </xf>
    <xf numFmtId="40" fontId="4" fillId="0" borderId="27" xfId="50" applyNumberFormat="1" applyFont="1" applyBorder="1" applyAlignment="1">
      <alignment horizontal="center" vertical="center" wrapText="1"/>
    </xf>
    <xf numFmtId="0" fontId="4" fillId="0" borderId="14" xfId="0" applyFont="1" applyBorder="1" applyAlignment="1">
      <alignment horizontal="center" vertical="center" wrapText="1"/>
    </xf>
    <xf numFmtId="0" fontId="7" fillId="33" borderId="2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9" xfId="0" applyFont="1" applyFill="1" applyBorder="1" applyAlignment="1">
      <alignment horizontal="center" vertical="center"/>
    </xf>
    <xf numFmtId="0" fontId="5" fillId="34" borderId="55"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英文ﾃﾞｰﾀﾌﾞｯｸ基本Font"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所在地等" xfId="64"/>
    <cellStyle name="標準_第4期定性情報(2)" xfId="65"/>
    <cellStyle name="標準_第4期物件横並びデータ" xfId="66"/>
    <cellStyle name="標準_第8期物件横並びデータ（作業中）060125" xfId="67"/>
    <cellStyle name="標準_予算対比実績確認表020910（有価証券報告書用）" xfId="68"/>
    <cellStyle name="良い" xfId="69"/>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69</xdr:row>
      <xdr:rowOff>9525</xdr:rowOff>
    </xdr:from>
    <xdr:to>
      <xdr:col>8</xdr:col>
      <xdr:colOff>561975</xdr:colOff>
      <xdr:row>84</xdr:row>
      <xdr:rowOff>133350</xdr:rowOff>
    </xdr:to>
    <xdr:pic>
      <xdr:nvPicPr>
        <xdr:cNvPr id="1" name="Picture 4"/>
        <xdr:cNvPicPr preferRelativeResize="1">
          <a:picLocks noChangeAspect="1"/>
        </xdr:cNvPicPr>
      </xdr:nvPicPr>
      <xdr:blipFill>
        <a:blip r:embed="rId1"/>
        <a:stretch>
          <a:fillRect/>
        </a:stretch>
      </xdr:blipFill>
      <xdr:spPr>
        <a:xfrm>
          <a:off x="419100" y="25479375"/>
          <a:ext cx="8496300" cy="2981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16</xdr:row>
      <xdr:rowOff>209550</xdr:rowOff>
    </xdr:from>
    <xdr:to>
      <xdr:col>12</xdr:col>
      <xdr:colOff>866775</xdr:colOff>
      <xdr:row>18</xdr:row>
      <xdr:rowOff>76200</xdr:rowOff>
    </xdr:to>
    <xdr:sp>
      <xdr:nvSpPr>
        <xdr:cNvPr id="1" name="テキスト ボックス 1"/>
        <xdr:cNvSpPr txBox="1">
          <a:spLocks noChangeArrowheads="1"/>
        </xdr:cNvSpPr>
      </xdr:nvSpPr>
      <xdr:spPr>
        <a:xfrm>
          <a:off x="15754350" y="5095875"/>
          <a:ext cx="800100" cy="3619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明朝"/>
              <a:ea typeface="ＭＳ 明朝"/>
              <a:cs typeface="ＭＳ 明朝"/>
            </a:rPr>
            <a:t>（注</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a:t>
          </a:r>
        </a:p>
      </xdr:txBody>
    </xdr:sp>
    <xdr:clientData/>
  </xdr:twoCellAnchor>
  <xdr:twoCellAnchor>
    <xdr:from>
      <xdr:col>16</xdr:col>
      <xdr:colOff>0</xdr:colOff>
      <xdr:row>17</xdr:row>
      <xdr:rowOff>0</xdr:rowOff>
    </xdr:from>
    <xdr:to>
      <xdr:col>16</xdr:col>
      <xdr:colOff>800100</xdr:colOff>
      <xdr:row>18</xdr:row>
      <xdr:rowOff>76200</xdr:rowOff>
    </xdr:to>
    <xdr:sp>
      <xdr:nvSpPr>
        <xdr:cNvPr id="2" name="テキスト ボックス 2"/>
        <xdr:cNvSpPr txBox="1">
          <a:spLocks noChangeArrowheads="1"/>
        </xdr:cNvSpPr>
      </xdr:nvSpPr>
      <xdr:spPr>
        <a:xfrm>
          <a:off x="21593175" y="5133975"/>
          <a:ext cx="800100" cy="3238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明朝"/>
              <a:ea typeface="ＭＳ 明朝"/>
              <a:cs typeface="ＭＳ 明朝"/>
            </a:rPr>
            <a:t>（注</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532;23&#26399;&#23450;&#24615;&#24773;&#22577;%20final_1308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類"/>
      <sheetName val="所在地等"/>
      <sheetName val="持分面積"/>
      <sheetName val="築年数"/>
      <sheetName val="ER&amp;PML"/>
      <sheetName val="PM報酬"/>
      <sheetName val="スペック"/>
      <sheetName val="ER"/>
      <sheetName val="PML"/>
    </sheetNames>
    <sheetDataSet>
      <sheetData sheetId="0">
        <row r="5">
          <cell r="I5">
            <v>41455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40"/>
  <sheetViews>
    <sheetView tabSelected="1" view="pageBreakPreview" zoomScaleSheetLayoutView="100" zoomScalePageLayoutView="0" workbookViewId="0" topLeftCell="A1">
      <selection activeCell="A1" sqref="A1"/>
    </sheetView>
  </sheetViews>
  <sheetFormatPr defaultColWidth="9.33203125" defaultRowHeight="11.25"/>
  <cols>
    <col min="1" max="13" width="9.83203125" style="301" customWidth="1"/>
    <col min="14" max="14" width="13.16015625" style="301" customWidth="1"/>
    <col min="15" max="16" width="9.83203125" style="301" customWidth="1"/>
    <col min="17" max="16384" width="9.33203125" style="301" customWidth="1"/>
  </cols>
  <sheetData>
    <row r="1" ht="31.5" customHeight="1"/>
    <row r="2" spans="1:16" ht="11.25">
      <c r="A2" s="671"/>
      <c r="B2" s="671"/>
      <c r="C2" s="671"/>
      <c r="D2" s="671"/>
      <c r="E2" s="671"/>
      <c r="F2" s="671"/>
      <c r="G2" s="671"/>
      <c r="H2" s="671"/>
      <c r="I2" s="671"/>
      <c r="J2" s="671"/>
      <c r="K2" s="671"/>
      <c r="L2" s="671"/>
      <c r="M2" s="671"/>
      <c r="N2" s="671"/>
      <c r="O2" s="671"/>
      <c r="P2" s="671"/>
    </row>
    <row r="3" spans="1:16" ht="11.25">
      <c r="A3" s="671"/>
      <c r="B3" s="671"/>
      <c r="C3" s="671"/>
      <c r="D3" s="671"/>
      <c r="E3" s="671"/>
      <c r="F3" s="671"/>
      <c r="G3" s="671"/>
      <c r="H3" s="671"/>
      <c r="I3" s="671"/>
      <c r="J3" s="671"/>
      <c r="K3" s="671"/>
      <c r="L3" s="671"/>
      <c r="M3" s="671"/>
      <c r="N3" s="671"/>
      <c r="O3" s="671"/>
      <c r="P3" s="671"/>
    </row>
    <row r="4" spans="1:16" ht="24">
      <c r="A4" s="302"/>
      <c r="B4" s="302"/>
      <c r="C4" s="302"/>
      <c r="D4" s="302"/>
      <c r="E4" s="302"/>
      <c r="F4" s="302"/>
      <c r="G4" s="302"/>
      <c r="H4" s="302"/>
      <c r="I4" s="302"/>
      <c r="J4" s="302"/>
      <c r="K4" s="302"/>
      <c r="L4" s="302"/>
      <c r="M4" s="302"/>
      <c r="N4" s="302"/>
      <c r="O4" s="302"/>
      <c r="P4" s="302"/>
    </row>
    <row r="5" spans="1:16" ht="24">
      <c r="A5" s="302"/>
      <c r="B5" s="302"/>
      <c r="C5" s="302"/>
      <c r="D5" s="302"/>
      <c r="E5" s="302"/>
      <c r="F5" s="302"/>
      <c r="G5" s="302"/>
      <c r="H5" s="302"/>
      <c r="I5" s="302"/>
      <c r="J5" s="302"/>
      <c r="K5" s="302"/>
      <c r="L5" s="302"/>
      <c r="M5" s="302"/>
      <c r="N5" s="302"/>
      <c r="O5" s="302"/>
      <c r="P5" s="302"/>
    </row>
    <row r="8" spans="1:16" ht="11.25">
      <c r="A8" s="672" t="s">
        <v>637</v>
      </c>
      <c r="B8" s="673"/>
      <c r="C8" s="673"/>
      <c r="D8" s="673"/>
      <c r="E8" s="673"/>
      <c r="F8" s="673"/>
      <c r="G8" s="673"/>
      <c r="H8" s="673"/>
      <c r="I8" s="673"/>
      <c r="J8" s="673"/>
      <c r="K8" s="673"/>
      <c r="L8" s="673"/>
      <c r="M8" s="673"/>
      <c r="N8" s="673"/>
      <c r="O8" s="673"/>
      <c r="P8" s="673"/>
    </row>
    <row r="9" spans="1:16" ht="11.25">
      <c r="A9" s="673"/>
      <c r="B9" s="673"/>
      <c r="C9" s="673"/>
      <c r="D9" s="673"/>
      <c r="E9" s="673"/>
      <c r="F9" s="673"/>
      <c r="G9" s="673"/>
      <c r="H9" s="673"/>
      <c r="I9" s="673"/>
      <c r="J9" s="673"/>
      <c r="K9" s="673"/>
      <c r="L9" s="673"/>
      <c r="M9" s="673"/>
      <c r="N9" s="673"/>
      <c r="O9" s="673"/>
      <c r="P9" s="673"/>
    </row>
    <row r="10" spans="1:16" ht="11.25">
      <c r="A10" s="673"/>
      <c r="B10" s="673"/>
      <c r="C10" s="673"/>
      <c r="D10" s="673"/>
      <c r="E10" s="673"/>
      <c r="F10" s="673"/>
      <c r="G10" s="673"/>
      <c r="H10" s="673"/>
      <c r="I10" s="673"/>
      <c r="J10" s="673"/>
      <c r="K10" s="673"/>
      <c r="L10" s="673"/>
      <c r="M10" s="673"/>
      <c r="N10" s="673"/>
      <c r="O10" s="673"/>
      <c r="P10" s="673"/>
    </row>
    <row r="11" spans="1:16" ht="11.25">
      <c r="A11" s="673"/>
      <c r="B11" s="673"/>
      <c r="C11" s="673"/>
      <c r="D11" s="673"/>
      <c r="E11" s="673"/>
      <c r="F11" s="673"/>
      <c r="G11" s="673"/>
      <c r="H11" s="673"/>
      <c r="I11" s="673"/>
      <c r="J11" s="673"/>
      <c r="K11" s="673"/>
      <c r="L11" s="673"/>
      <c r="M11" s="673"/>
      <c r="N11" s="673"/>
      <c r="O11" s="673"/>
      <c r="P11" s="673"/>
    </row>
    <row r="12" spans="1:16" ht="11.25">
      <c r="A12" s="673"/>
      <c r="B12" s="673"/>
      <c r="C12" s="673"/>
      <c r="D12" s="673"/>
      <c r="E12" s="673"/>
      <c r="F12" s="673"/>
      <c r="G12" s="673"/>
      <c r="H12" s="673"/>
      <c r="I12" s="673"/>
      <c r="J12" s="673"/>
      <c r="K12" s="673"/>
      <c r="L12" s="673"/>
      <c r="M12" s="673"/>
      <c r="N12" s="673"/>
      <c r="O12" s="673"/>
      <c r="P12" s="673"/>
    </row>
    <row r="13" spans="1:16" ht="11.25">
      <c r="A13" s="673"/>
      <c r="B13" s="673"/>
      <c r="C13" s="673"/>
      <c r="D13" s="673"/>
      <c r="E13" s="673"/>
      <c r="F13" s="673"/>
      <c r="G13" s="673"/>
      <c r="H13" s="673"/>
      <c r="I13" s="673"/>
      <c r="J13" s="673"/>
      <c r="K13" s="673"/>
      <c r="L13" s="673"/>
      <c r="M13" s="673"/>
      <c r="N13" s="673"/>
      <c r="O13" s="673"/>
      <c r="P13" s="673"/>
    </row>
    <row r="14" spans="1:16" ht="11.25">
      <c r="A14" s="673"/>
      <c r="B14" s="673"/>
      <c r="C14" s="673"/>
      <c r="D14" s="673"/>
      <c r="E14" s="673"/>
      <c r="F14" s="673"/>
      <c r="G14" s="673"/>
      <c r="H14" s="673"/>
      <c r="I14" s="673"/>
      <c r="J14" s="673"/>
      <c r="K14" s="673"/>
      <c r="L14" s="673"/>
      <c r="M14" s="673"/>
      <c r="N14" s="673"/>
      <c r="O14" s="673"/>
      <c r="P14" s="673"/>
    </row>
    <row r="15" spans="1:16" ht="11.25">
      <c r="A15" s="673"/>
      <c r="B15" s="673"/>
      <c r="C15" s="673"/>
      <c r="D15" s="673"/>
      <c r="E15" s="673"/>
      <c r="F15" s="673"/>
      <c r="G15" s="673"/>
      <c r="H15" s="673"/>
      <c r="I15" s="673"/>
      <c r="J15" s="673"/>
      <c r="K15" s="673"/>
      <c r="L15" s="673"/>
      <c r="M15" s="673"/>
      <c r="N15" s="673"/>
      <c r="O15" s="673"/>
      <c r="P15" s="673"/>
    </row>
    <row r="16" spans="1:16" ht="11.25">
      <c r="A16" s="673"/>
      <c r="B16" s="673"/>
      <c r="C16" s="673"/>
      <c r="D16" s="673"/>
      <c r="E16" s="673"/>
      <c r="F16" s="673"/>
      <c r="G16" s="673"/>
      <c r="H16" s="673"/>
      <c r="I16" s="673"/>
      <c r="J16" s="673"/>
      <c r="K16" s="673"/>
      <c r="L16" s="673"/>
      <c r="M16" s="673"/>
      <c r="N16" s="673"/>
      <c r="O16" s="673"/>
      <c r="P16" s="673"/>
    </row>
    <row r="17" spans="1:16" ht="11.25">
      <c r="A17" s="673"/>
      <c r="B17" s="673"/>
      <c r="C17" s="673"/>
      <c r="D17" s="673"/>
      <c r="E17" s="673"/>
      <c r="F17" s="673"/>
      <c r="G17" s="673"/>
      <c r="H17" s="673"/>
      <c r="I17" s="673"/>
      <c r="J17" s="673"/>
      <c r="K17" s="673"/>
      <c r="L17" s="673"/>
      <c r="M17" s="673"/>
      <c r="N17" s="673"/>
      <c r="O17" s="673"/>
      <c r="P17" s="673"/>
    </row>
    <row r="18" spans="1:16" ht="11.25">
      <c r="A18" s="673"/>
      <c r="B18" s="673"/>
      <c r="C18" s="673"/>
      <c r="D18" s="673"/>
      <c r="E18" s="673"/>
      <c r="F18" s="673"/>
      <c r="G18" s="673"/>
      <c r="H18" s="673"/>
      <c r="I18" s="673"/>
      <c r="J18" s="673"/>
      <c r="K18" s="673"/>
      <c r="L18" s="673"/>
      <c r="M18" s="673"/>
      <c r="N18" s="673"/>
      <c r="O18" s="673"/>
      <c r="P18" s="673"/>
    </row>
    <row r="30" ht="90" customHeight="1"/>
    <row r="33" spans="1:17" ht="28.5">
      <c r="A33" s="674" t="s">
        <v>638</v>
      </c>
      <c r="B33" s="674"/>
      <c r="C33" s="674"/>
      <c r="D33" s="674"/>
      <c r="E33" s="674"/>
      <c r="F33" s="674"/>
      <c r="G33" s="674"/>
      <c r="H33" s="674"/>
      <c r="I33" s="674"/>
      <c r="J33" s="674"/>
      <c r="K33" s="674"/>
      <c r="L33" s="674"/>
      <c r="M33" s="674"/>
      <c r="N33" s="674"/>
      <c r="O33" s="674"/>
      <c r="P33" s="674"/>
      <c r="Q33" s="303"/>
    </row>
    <row r="34" spans="1:17" ht="28.5">
      <c r="A34" s="303"/>
      <c r="B34" s="303"/>
      <c r="C34" s="303"/>
      <c r="D34" s="303"/>
      <c r="E34" s="303"/>
      <c r="F34" s="303"/>
      <c r="G34" s="303"/>
      <c r="H34" s="303"/>
      <c r="I34" s="303"/>
      <c r="J34" s="303"/>
      <c r="K34" s="303"/>
      <c r="L34" s="303"/>
      <c r="M34" s="303"/>
      <c r="N34" s="303"/>
      <c r="O34" s="303"/>
      <c r="P34" s="303"/>
      <c r="Q34" s="303"/>
    </row>
    <row r="35" spans="1:17" ht="28.5">
      <c r="A35" s="303"/>
      <c r="B35" s="303"/>
      <c r="C35" s="303"/>
      <c r="D35" s="303"/>
      <c r="E35" s="303"/>
      <c r="F35" s="303"/>
      <c r="G35" s="303"/>
      <c r="H35" s="303"/>
      <c r="I35" s="303"/>
      <c r="J35" s="303"/>
      <c r="K35" s="303"/>
      <c r="L35" s="303"/>
      <c r="M35" s="303"/>
      <c r="N35" s="303"/>
      <c r="O35" s="303"/>
      <c r="P35" s="303"/>
      <c r="Q35" s="303"/>
    </row>
    <row r="37" spans="1:16" ht="58.5" customHeight="1">
      <c r="A37" s="304"/>
      <c r="B37" s="305"/>
      <c r="C37" s="675" t="s">
        <v>639</v>
      </c>
      <c r="D37" s="675"/>
      <c r="E37" s="675"/>
      <c r="F37" s="675"/>
      <c r="G37" s="675"/>
      <c r="H37" s="675"/>
      <c r="I37" s="675"/>
      <c r="J37" s="675"/>
      <c r="K37" s="675"/>
      <c r="L37" s="675"/>
      <c r="M37" s="675"/>
      <c r="N37" s="675"/>
      <c r="O37" s="306"/>
      <c r="P37" s="305"/>
    </row>
    <row r="38" spans="1:16" ht="11.25">
      <c r="A38" s="305"/>
      <c r="B38" s="305"/>
      <c r="C38" s="305"/>
      <c r="D38" s="305"/>
      <c r="E38" s="305"/>
      <c r="F38" s="305"/>
      <c r="G38" s="305"/>
      <c r="H38" s="305"/>
      <c r="I38" s="305"/>
      <c r="J38" s="305"/>
      <c r="K38" s="305"/>
      <c r="L38" s="305"/>
      <c r="M38" s="305"/>
      <c r="N38" s="305"/>
      <c r="O38" s="305"/>
      <c r="P38" s="305"/>
    </row>
    <row r="39" spans="1:16" ht="11.25">
      <c r="A39" s="305"/>
      <c r="B39" s="305"/>
      <c r="C39" s="305"/>
      <c r="D39" s="305"/>
      <c r="E39" s="305"/>
      <c r="F39" s="305"/>
      <c r="G39" s="305"/>
      <c r="H39" s="305"/>
      <c r="I39" s="305"/>
      <c r="J39" s="305"/>
      <c r="K39" s="305"/>
      <c r="L39" s="305"/>
      <c r="M39" s="305"/>
      <c r="N39" s="305"/>
      <c r="O39" s="305"/>
      <c r="P39" s="305"/>
    </row>
    <row r="40" spans="1:16" ht="11.25">
      <c r="A40" s="305"/>
      <c r="B40" s="305"/>
      <c r="C40" s="305"/>
      <c r="D40" s="305"/>
      <c r="E40" s="305"/>
      <c r="F40" s="305"/>
      <c r="G40" s="305"/>
      <c r="H40" s="305"/>
      <c r="I40" s="305"/>
      <c r="J40" s="305"/>
      <c r="K40" s="305"/>
      <c r="L40" s="305"/>
      <c r="M40" s="305"/>
      <c r="N40" s="305"/>
      <c r="O40" s="305"/>
      <c r="P40" s="305"/>
    </row>
  </sheetData>
  <sheetProtection/>
  <mergeCells count="4">
    <mergeCell ref="A2:P3"/>
    <mergeCell ref="A8:P18"/>
    <mergeCell ref="A33:P33"/>
    <mergeCell ref="C37:N37"/>
  </mergeCells>
  <printOptions/>
  <pageMargins left="2.204724409448819" right="1.5748031496062993" top="0.984251968503937" bottom="0.2755905511811024" header="0.5118110236220472" footer="0.35433070866141736"/>
  <pageSetup fitToHeight="1" fitToWidth="1" horizontalDpi="400" verticalDpi="4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M93"/>
  <sheetViews>
    <sheetView view="pageBreakPreview" zoomScale="70" zoomScaleNormal="55" zoomScaleSheetLayoutView="70" zoomScalePageLayoutView="0" workbookViewId="0" topLeftCell="A1">
      <pane xSplit="5" ySplit="8" topLeftCell="F9" activePane="bottomRight" state="frozen"/>
      <selection pane="topLeft" activeCell="L25" sqref="L25"/>
      <selection pane="topRight" activeCell="L25" sqref="L25"/>
      <selection pane="bottomLeft" activeCell="L25" sqref="L25"/>
      <selection pane="bottomRight" activeCell="A1" sqref="A1"/>
    </sheetView>
  </sheetViews>
  <sheetFormatPr defaultColWidth="9.33203125" defaultRowHeight="11.25"/>
  <cols>
    <col min="1" max="1" width="8.16015625" style="174" customWidth="1"/>
    <col min="2" max="3" width="5.33203125" style="174" customWidth="1"/>
    <col min="4" max="4" width="18.83203125" style="174" customWidth="1"/>
    <col min="5" max="5" width="50.83203125" style="174" customWidth="1"/>
    <col min="6" max="12" width="30" style="174" customWidth="1"/>
    <col min="13" max="16384" width="9.33203125" style="174" customWidth="1"/>
  </cols>
  <sheetData>
    <row r="1" spans="1:11" ht="28.5" customHeight="1">
      <c r="A1" s="630" t="s">
        <v>705</v>
      </c>
      <c r="I1" s="275"/>
      <c r="J1" s="275"/>
      <c r="K1" s="275"/>
    </row>
    <row r="2" ht="30" customHeight="1"/>
    <row r="3" spans="2:12" ht="23.25" customHeight="1">
      <c r="B3" s="758" t="s">
        <v>706</v>
      </c>
      <c r="C3" s="758" t="s">
        <v>707</v>
      </c>
      <c r="D3" s="778" t="s">
        <v>282</v>
      </c>
      <c r="E3" s="785"/>
      <c r="F3" s="860" t="s">
        <v>908</v>
      </c>
      <c r="G3" s="861"/>
      <c r="H3" s="861"/>
      <c r="I3" s="861"/>
      <c r="J3" s="861"/>
      <c r="K3" s="861"/>
      <c r="L3" s="862"/>
    </row>
    <row r="4" spans="2:12" ht="27.75" customHeight="1">
      <c r="B4" s="759"/>
      <c r="C4" s="759"/>
      <c r="D4" s="779"/>
      <c r="E4" s="786"/>
      <c r="F4" s="355" t="s">
        <v>708</v>
      </c>
      <c r="G4" s="355" t="s">
        <v>709</v>
      </c>
      <c r="H4" s="355" t="s">
        <v>710</v>
      </c>
      <c r="I4" s="355" t="s">
        <v>711</v>
      </c>
      <c r="J4" s="356" t="s">
        <v>712</v>
      </c>
      <c r="K4" s="355" t="s">
        <v>713</v>
      </c>
      <c r="L4" s="356" t="s">
        <v>714</v>
      </c>
    </row>
    <row r="5" spans="2:12" ht="23.25" customHeight="1">
      <c r="B5" s="759"/>
      <c r="C5" s="759"/>
      <c r="D5" s="779"/>
      <c r="E5" s="786"/>
      <c r="F5" s="357" t="s">
        <v>715</v>
      </c>
      <c r="G5" s="357" t="s">
        <v>716</v>
      </c>
      <c r="H5" s="357" t="s">
        <v>717</v>
      </c>
      <c r="I5" s="357" t="s">
        <v>718</v>
      </c>
      <c r="J5" s="347" t="s">
        <v>719</v>
      </c>
      <c r="K5" s="357" t="s">
        <v>720</v>
      </c>
      <c r="L5" s="347" t="s">
        <v>721</v>
      </c>
    </row>
    <row r="6" spans="2:12" ht="19.5" customHeight="1">
      <c r="B6" s="759"/>
      <c r="C6" s="759"/>
      <c r="D6" s="779"/>
      <c r="E6" s="786"/>
      <c r="F6" s="519"/>
      <c r="G6" s="519" t="s">
        <v>722</v>
      </c>
      <c r="H6" s="358" t="s">
        <v>723</v>
      </c>
      <c r="I6" s="359"/>
      <c r="J6" s="358" t="s">
        <v>724</v>
      </c>
      <c r="K6" s="519"/>
      <c r="L6" s="358" t="s">
        <v>725</v>
      </c>
    </row>
    <row r="7" spans="2:12" ht="20.25" customHeight="1">
      <c r="B7" s="760"/>
      <c r="C7" s="760"/>
      <c r="D7" s="780"/>
      <c r="E7" s="840"/>
      <c r="F7" s="360" t="s">
        <v>726</v>
      </c>
      <c r="G7" s="360" t="s">
        <v>726</v>
      </c>
      <c r="H7" s="360" t="s">
        <v>726</v>
      </c>
      <c r="I7" s="360" t="s">
        <v>726</v>
      </c>
      <c r="J7" s="360" t="s">
        <v>726</v>
      </c>
      <c r="K7" s="360" t="s">
        <v>726</v>
      </c>
      <c r="L7" s="360" t="s">
        <v>726</v>
      </c>
    </row>
    <row r="8" spans="2:12" ht="27" customHeight="1">
      <c r="B8" s="746" t="s">
        <v>49</v>
      </c>
      <c r="C8" s="746" t="s">
        <v>69</v>
      </c>
      <c r="D8" s="832" t="s">
        <v>240</v>
      </c>
      <c r="E8" s="833"/>
      <c r="F8" s="361">
        <v>365544096</v>
      </c>
      <c r="G8" s="361">
        <v>115051126</v>
      </c>
      <c r="H8" s="362">
        <v>250492970</v>
      </c>
      <c r="I8" s="362">
        <v>46439532</v>
      </c>
      <c r="J8" s="363">
        <v>204053438</v>
      </c>
      <c r="K8" s="362">
        <v>2523546</v>
      </c>
      <c r="L8" s="364">
        <v>247969424</v>
      </c>
    </row>
    <row r="9" spans="2:12" ht="27" customHeight="1">
      <c r="B9" s="747"/>
      <c r="C9" s="747"/>
      <c r="D9" s="832" t="s">
        <v>849</v>
      </c>
      <c r="E9" s="833"/>
      <c r="F9" s="366"/>
      <c r="G9" s="367"/>
      <c r="H9" s="362">
        <v>59564684</v>
      </c>
      <c r="I9" s="362">
        <v>12695887</v>
      </c>
      <c r="J9" s="363">
        <v>46868797</v>
      </c>
      <c r="K9" s="362">
        <v>1818290</v>
      </c>
      <c r="L9" s="364">
        <v>57746394</v>
      </c>
    </row>
    <row r="10" spans="2:12" ht="27" customHeight="1">
      <c r="B10" s="747"/>
      <c r="C10" s="747"/>
      <c r="D10" s="832" t="s">
        <v>242</v>
      </c>
      <c r="E10" s="833"/>
      <c r="F10" s="361">
        <v>63883935</v>
      </c>
      <c r="G10" s="361">
        <v>27508266</v>
      </c>
      <c r="H10" s="362">
        <v>36375669</v>
      </c>
      <c r="I10" s="362">
        <v>11747244</v>
      </c>
      <c r="J10" s="363">
        <v>24628425</v>
      </c>
      <c r="K10" s="362">
        <v>755302</v>
      </c>
      <c r="L10" s="364">
        <v>35620367</v>
      </c>
    </row>
    <row r="11" spans="2:12" ht="27" customHeight="1">
      <c r="B11" s="747"/>
      <c r="C11" s="747"/>
      <c r="D11" s="832" t="s">
        <v>243</v>
      </c>
      <c r="E11" s="833"/>
      <c r="F11" s="361">
        <v>99340266</v>
      </c>
      <c r="G11" s="361">
        <v>36549369</v>
      </c>
      <c r="H11" s="362">
        <v>62790897</v>
      </c>
      <c r="I11" s="362">
        <v>7197961</v>
      </c>
      <c r="J11" s="363">
        <v>55592936</v>
      </c>
      <c r="K11" s="362">
        <v>915512</v>
      </c>
      <c r="L11" s="364">
        <v>61875385</v>
      </c>
    </row>
    <row r="12" spans="2:12" ht="27" customHeight="1">
      <c r="B12" s="747"/>
      <c r="C12" s="747"/>
      <c r="D12" s="832" t="s">
        <v>222</v>
      </c>
      <c r="E12" s="833"/>
      <c r="F12" s="361">
        <v>70725582</v>
      </c>
      <c r="G12" s="361">
        <v>30359333</v>
      </c>
      <c r="H12" s="362">
        <v>40366249</v>
      </c>
      <c r="I12" s="362">
        <v>29036053</v>
      </c>
      <c r="J12" s="363">
        <v>11330196</v>
      </c>
      <c r="K12" s="362">
        <v>0</v>
      </c>
      <c r="L12" s="364">
        <v>40366249</v>
      </c>
    </row>
    <row r="13" spans="2:12" ht="27" customHeight="1">
      <c r="B13" s="747"/>
      <c r="C13" s="747"/>
      <c r="D13" s="832" t="s">
        <v>244</v>
      </c>
      <c r="E13" s="833"/>
      <c r="F13" s="361">
        <v>356555552</v>
      </c>
      <c r="G13" s="361">
        <v>131819951</v>
      </c>
      <c r="H13" s="363">
        <v>224735601</v>
      </c>
      <c r="I13" s="362">
        <v>39208289</v>
      </c>
      <c r="J13" s="363">
        <v>185527312</v>
      </c>
      <c r="K13" s="362">
        <v>0</v>
      </c>
      <c r="L13" s="364">
        <v>224735601</v>
      </c>
    </row>
    <row r="14" spans="2:12" ht="27" customHeight="1">
      <c r="B14" s="747"/>
      <c r="C14" s="747"/>
      <c r="D14" s="832" t="s">
        <v>245</v>
      </c>
      <c r="E14" s="833"/>
      <c r="F14" s="361">
        <v>131419446</v>
      </c>
      <c r="G14" s="361">
        <v>39252395</v>
      </c>
      <c r="H14" s="363">
        <v>92167051</v>
      </c>
      <c r="I14" s="362">
        <v>11349848</v>
      </c>
      <c r="J14" s="363">
        <v>80817203</v>
      </c>
      <c r="K14" s="362">
        <v>0</v>
      </c>
      <c r="L14" s="364">
        <v>92167051</v>
      </c>
    </row>
    <row r="15" spans="2:12" ht="27" customHeight="1">
      <c r="B15" s="747"/>
      <c r="C15" s="747"/>
      <c r="D15" s="832" t="s">
        <v>852</v>
      </c>
      <c r="E15" s="833"/>
      <c r="F15" s="366"/>
      <c r="G15" s="367"/>
      <c r="H15" s="363">
        <v>68403673</v>
      </c>
      <c r="I15" s="362">
        <v>2078941</v>
      </c>
      <c r="J15" s="363">
        <v>66324732</v>
      </c>
      <c r="K15" s="362">
        <v>0</v>
      </c>
      <c r="L15" s="364">
        <v>68403673</v>
      </c>
    </row>
    <row r="16" spans="2:12" ht="27" customHeight="1">
      <c r="B16" s="747"/>
      <c r="C16" s="747"/>
      <c r="D16" s="832" t="s">
        <v>853</v>
      </c>
      <c r="E16" s="833"/>
      <c r="F16" s="366"/>
      <c r="G16" s="367"/>
      <c r="H16" s="363">
        <v>23764287</v>
      </c>
      <c r="I16" s="362">
        <v>1150737</v>
      </c>
      <c r="J16" s="363">
        <v>22613550</v>
      </c>
      <c r="K16" s="362">
        <v>0</v>
      </c>
      <c r="L16" s="364">
        <v>23764287</v>
      </c>
    </row>
    <row r="17" spans="2:12" ht="27" customHeight="1">
      <c r="B17" s="747"/>
      <c r="C17" s="747"/>
      <c r="D17" s="816" t="s">
        <v>247</v>
      </c>
      <c r="E17" s="817"/>
      <c r="F17" s="361">
        <v>163324822</v>
      </c>
      <c r="G17" s="361">
        <v>44241860</v>
      </c>
      <c r="H17" s="363">
        <v>119082962</v>
      </c>
      <c r="I17" s="362">
        <v>16495821</v>
      </c>
      <c r="J17" s="363">
        <v>102587141</v>
      </c>
      <c r="K17" s="362">
        <v>906000</v>
      </c>
      <c r="L17" s="364">
        <v>118176962</v>
      </c>
    </row>
    <row r="18" spans="2:12" ht="27" customHeight="1">
      <c r="B18" s="747"/>
      <c r="C18" s="747"/>
      <c r="D18" s="816" t="s">
        <v>224</v>
      </c>
      <c r="E18" s="817"/>
      <c r="F18" s="361">
        <v>178310439</v>
      </c>
      <c r="G18" s="361">
        <v>66741669</v>
      </c>
      <c r="H18" s="363">
        <v>111568770</v>
      </c>
      <c r="I18" s="362">
        <v>29911604</v>
      </c>
      <c r="J18" s="363">
        <v>81657166</v>
      </c>
      <c r="K18" s="362">
        <v>0</v>
      </c>
      <c r="L18" s="364">
        <v>111568770</v>
      </c>
    </row>
    <row r="19" spans="2:12" ht="27" customHeight="1">
      <c r="B19" s="747"/>
      <c r="C19" s="747"/>
      <c r="D19" s="816" t="s">
        <v>248</v>
      </c>
      <c r="E19" s="817"/>
      <c r="F19" s="361">
        <v>184459898</v>
      </c>
      <c r="G19" s="361">
        <v>63719526</v>
      </c>
      <c r="H19" s="363">
        <v>120740372</v>
      </c>
      <c r="I19" s="362">
        <v>46924350</v>
      </c>
      <c r="J19" s="363">
        <v>73816022</v>
      </c>
      <c r="K19" s="362">
        <v>0</v>
      </c>
      <c r="L19" s="364">
        <v>120740372</v>
      </c>
    </row>
    <row r="20" spans="2:12" ht="27" customHeight="1">
      <c r="B20" s="747"/>
      <c r="C20" s="747"/>
      <c r="D20" s="816" t="s">
        <v>683</v>
      </c>
      <c r="E20" s="817"/>
      <c r="F20" s="361">
        <v>2834366</v>
      </c>
      <c r="G20" s="361">
        <v>1266991</v>
      </c>
      <c r="H20" s="363">
        <v>1567375</v>
      </c>
      <c r="I20" s="362">
        <v>386893</v>
      </c>
      <c r="J20" s="363">
        <v>1180482</v>
      </c>
      <c r="K20" s="362">
        <v>0</v>
      </c>
      <c r="L20" s="364">
        <v>1567375</v>
      </c>
    </row>
    <row r="21" spans="2:12" ht="27" customHeight="1">
      <c r="B21" s="747"/>
      <c r="C21" s="747"/>
      <c r="D21" s="816" t="s">
        <v>854</v>
      </c>
      <c r="E21" s="817"/>
      <c r="F21" s="361">
        <v>546651638</v>
      </c>
      <c r="G21" s="361">
        <v>188436060</v>
      </c>
      <c r="H21" s="363">
        <v>358215578</v>
      </c>
      <c r="I21" s="362">
        <v>54111692</v>
      </c>
      <c r="J21" s="363">
        <v>304103886</v>
      </c>
      <c r="K21" s="362">
        <v>14511584</v>
      </c>
      <c r="L21" s="364">
        <v>343703994</v>
      </c>
    </row>
    <row r="22" spans="2:12" ht="27" customHeight="1">
      <c r="B22" s="747"/>
      <c r="C22" s="747"/>
      <c r="D22" s="828" t="s">
        <v>226</v>
      </c>
      <c r="E22" s="863"/>
      <c r="F22" s="361">
        <v>39701552</v>
      </c>
      <c r="G22" s="361">
        <v>12804472</v>
      </c>
      <c r="H22" s="363">
        <v>26897080</v>
      </c>
      <c r="I22" s="362">
        <v>5579840</v>
      </c>
      <c r="J22" s="363">
        <v>21317240</v>
      </c>
      <c r="K22" s="362">
        <v>0</v>
      </c>
      <c r="L22" s="364">
        <v>26897080</v>
      </c>
    </row>
    <row r="23" spans="2:12" ht="27" customHeight="1">
      <c r="B23" s="747"/>
      <c r="C23" s="747"/>
      <c r="D23" s="828" t="s">
        <v>167</v>
      </c>
      <c r="E23" s="863"/>
      <c r="F23" s="361">
        <v>441255505</v>
      </c>
      <c r="G23" s="361">
        <v>220444270</v>
      </c>
      <c r="H23" s="363">
        <v>220811235</v>
      </c>
      <c r="I23" s="362">
        <v>37189865</v>
      </c>
      <c r="J23" s="363">
        <v>183621370</v>
      </c>
      <c r="K23" s="362">
        <v>255999883</v>
      </c>
      <c r="L23" s="364">
        <v>-35188648</v>
      </c>
    </row>
    <row r="24" spans="2:12" ht="27" customHeight="1">
      <c r="B24" s="747"/>
      <c r="C24" s="747"/>
      <c r="D24" s="816" t="s">
        <v>855</v>
      </c>
      <c r="E24" s="817"/>
      <c r="F24" s="361">
        <v>5715</v>
      </c>
      <c r="G24" s="361">
        <v>39996577</v>
      </c>
      <c r="H24" s="363">
        <v>-39990862</v>
      </c>
      <c r="I24" s="362">
        <v>11202216</v>
      </c>
      <c r="J24" s="363">
        <v>-51193078</v>
      </c>
      <c r="K24" s="362">
        <v>81823225</v>
      </c>
      <c r="L24" s="364">
        <v>-121814087</v>
      </c>
    </row>
    <row r="25" spans="2:12" ht="27" customHeight="1">
      <c r="B25" s="747"/>
      <c r="C25" s="747"/>
      <c r="D25" s="816" t="s">
        <v>727</v>
      </c>
      <c r="E25" s="817"/>
      <c r="F25" s="361">
        <v>62276522</v>
      </c>
      <c r="G25" s="361">
        <v>18717276</v>
      </c>
      <c r="H25" s="363">
        <v>43559246</v>
      </c>
      <c r="I25" s="362">
        <v>9318302</v>
      </c>
      <c r="J25" s="363">
        <v>34240944</v>
      </c>
      <c r="K25" s="362">
        <v>2378410</v>
      </c>
      <c r="L25" s="364">
        <v>41180836</v>
      </c>
    </row>
    <row r="26" spans="2:12" s="275" customFormat="1" ht="27" customHeight="1">
      <c r="B26" s="747"/>
      <c r="C26" s="747"/>
      <c r="D26" s="816" t="s">
        <v>728</v>
      </c>
      <c r="E26" s="817"/>
      <c r="F26" s="366"/>
      <c r="G26" s="367"/>
      <c r="H26" s="362">
        <v>106309812</v>
      </c>
      <c r="I26" s="362">
        <v>8971346</v>
      </c>
      <c r="J26" s="362">
        <v>97338466</v>
      </c>
      <c r="K26" s="362">
        <v>445291</v>
      </c>
      <c r="L26" s="368">
        <v>105864521</v>
      </c>
    </row>
    <row r="27" spans="2:12" s="275" customFormat="1" ht="27" customHeight="1">
      <c r="B27" s="747"/>
      <c r="C27" s="747"/>
      <c r="D27" s="816" t="s">
        <v>729</v>
      </c>
      <c r="E27" s="817"/>
      <c r="F27" s="361">
        <v>208392908</v>
      </c>
      <c r="G27" s="361">
        <v>57191075</v>
      </c>
      <c r="H27" s="362">
        <v>151201833</v>
      </c>
      <c r="I27" s="362">
        <v>11870152</v>
      </c>
      <c r="J27" s="362">
        <v>139331681</v>
      </c>
      <c r="K27" s="362">
        <v>4021607</v>
      </c>
      <c r="L27" s="368">
        <v>147180226</v>
      </c>
    </row>
    <row r="28" spans="2:12" s="275" customFormat="1" ht="27" customHeight="1">
      <c r="B28" s="747"/>
      <c r="C28" s="747"/>
      <c r="D28" s="816" t="s">
        <v>856</v>
      </c>
      <c r="E28" s="844"/>
      <c r="F28" s="367"/>
      <c r="G28" s="367"/>
      <c r="H28" s="362">
        <v>147910225</v>
      </c>
      <c r="I28" s="362">
        <v>10840859</v>
      </c>
      <c r="J28" s="362">
        <v>137069366</v>
      </c>
      <c r="K28" s="362">
        <v>1078803</v>
      </c>
      <c r="L28" s="368">
        <v>146831422</v>
      </c>
    </row>
    <row r="29" spans="2:12" s="275" customFormat="1" ht="27" customHeight="1">
      <c r="B29" s="747"/>
      <c r="C29" s="747"/>
      <c r="D29" s="830" t="s">
        <v>857</v>
      </c>
      <c r="E29" s="831"/>
      <c r="F29" s="361">
        <v>185498370</v>
      </c>
      <c r="G29" s="361">
        <v>34617109</v>
      </c>
      <c r="H29" s="362">
        <v>150881261</v>
      </c>
      <c r="I29" s="362">
        <v>36418409</v>
      </c>
      <c r="J29" s="362">
        <v>114462852</v>
      </c>
      <c r="K29" s="362">
        <v>205000</v>
      </c>
      <c r="L29" s="368">
        <v>150676261</v>
      </c>
    </row>
    <row r="30" spans="2:12" s="275" customFormat="1" ht="27" customHeight="1">
      <c r="B30" s="747"/>
      <c r="C30" s="747"/>
      <c r="D30" s="816" t="s">
        <v>730</v>
      </c>
      <c r="E30" s="817"/>
      <c r="F30" s="361">
        <v>244790030</v>
      </c>
      <c r="G30" s="361">
        <v>48420734</v>
      </c>
      <c r="H30" s="362">
        <v>196369296</v>
      </c>
      <c r="I30" s="362">
        <v>36661659</v>
      </c>
      <c r="J30" s="362">
        <v>159707637</v>
      </c>
      <c r="K30" s="362">
        <v>0</v>
      </c>
      <c r="L30" s="368">
        <v>196369296</v>
      </c>
    </row>
    <row r="31" spans="2:12" s="275" customFormat="1" ht="27" customHeight="1">
      <c r="B31" s="747"/>
      <c r="C31" s="747"/>
      <c r="D31" s="816" t="s">
        <v>428</v>
      </c>
      <c r="E31" s="817"/>
      <c r="F31" s="361">
        <v>116486127</v>
      </c>
      <c r="G31" s="361">
        <v>46105941</v>
      </c>
      <c r="H31" s="362">
        <v>70380186</v>
      </c>
      <c r="I31" s="362">
        <v>4578416</v>
      </c>
      <c r="J31" s="362">
        <v>65801770</v>
      </c>
      <c r="K31" s="362">
        <v>5613104</v>
      </c>
      <c r="L31" s="368">
        <v>64767082</v>
      </c>
    </row>
    <row r="32" spans="2:12" s="275" customFormat="1" ht="27" customHeight="1">
      <c r="B32" s="747"/>
      <c r="C32" s="748"/>
      <c r="D32" s="830" t="s">
        <v>731</v>
      </c>
      <c r="E32" s="831"/>
      <c r="F32" s="361">
        <v>1439171868</v>
      </c>
      <c r="G32" s="361">
        <v>817673907</v>
      </c>
      <c r="H32" s="362">
        <v>621497961</v>
      </c>
      <c r="I32" s="362">
        <v>0</v>
      </c>
      <c r="J32" s="362">
        <v>621497961</v>
      </c>
      <c r="K32" s="362">
        <v>0</v>
      </c>
      <c r="L32" s="368">
        <v>621497961</v>
      </c>
    </row>
    <row r="33" spans="2:12" ht="27" customHeight="1">
      <c r="B33" s="747"/>
      <c r="C33" s="746" t="s">
        <v>703</v>
      </c>
      <c r="D33" s="832" t="s">
        <v>859</v>
      </c>
      <c r="E33" s="833"/>
      <c r="F33" s="366"/>
      <c r="G33" s="367"/>
      <c r="H33" s="363">
        <v>285077469</v>
      </c>
      <c r="I33" s="362">
        <v>20840937</v>
      </c>
      <c r="J33" s="363">
        <v>264236532</v>
      </c>
      <c r="K33" s="362">
        <v>567096</v>
      </c>
      <c r="L33" s="364">
        <v>284510373</v>
      </c>
    </row>
    <row r="34" spans="2:12" ht="27" customHeight="1">
      <c r="B34" s="747"/>
      <c r="C34" s="747"/>
      <c r="D34" s="832" t="s">
        <v>250</v>
      </c>
      <c r="E34" s="833"/>
      <c r="F34" s="361">
        <v>28360532</v>
      </c>
      <c r="G34" s="361">
        <v>5462165</v>
      </c>
      <c r="H34" s="363">
        <v>22898367</v>
      </c>
      <c r="I34" s="362">
        <v>3117054</v>
      </c>
      <c r="J34" s="363">
        <v>19781313</v>
      </c>
      <c r="K34" s="362">
        <v>1184000</v>
      </c>
      <c r="L34" s="364">
        <v>21714367</v>
      </c>
    </row>
    <row r="35" spans="2:12" ht="27" customHeight="1">
      <c r="B35" s="747"/>
      <c r="C35" s="747"/>
      <c r="D35" s="832" t="s">
        <v>381</v>
      </c>
      <c r="E35" s="833"/>
      <c r="F35" s="361">
        <v>89478288</v>
      </c>
      <c r="G35" s="361">
        <v>15685534</v>
      </c>
      <c r="H35" s="363">
        <v>73792754</v>
      </c>
      <c r="I35" s="362">
        <v>6522866</v>
      </c>
      <c r="J35" s="363">
        <v>67269888</v>
      </c>
      <c r="K35" s="362">
        <v>0</v>
      </c>
      <c r="L35" s="364">
        <v>73792754</v>
      </c>
    </row>
    <row r="36" spans="2:12" s="275" customFormat="1" ht="27" customHeight="1">
      <c r="B36" s="747"/>
      <c r="C36" s="747"/>
      <c r="D36" s="832" t="s">
        <v>732</v>
      </c>
      <c r="E36" s="833"/>
      <c r="F36" s="366"/>
      <c r="G36" s="367"/>
      <c r="H36" s="363">
        <v>47153930</v>
      </c>
      <c r="I36" s="362">
        <v>11034533</v>
      </c>
      <c r="J36" s="362">
        <v>36119397</v>
      </c>
      <c r="K36" s="362">
        <v>0</v>
      </c>
      <c r="L36" s="368">
        <v>47153930</v>
      </c>
    </row>
    <row r="37" spans="2:12" s="275" customFormat="1" ht="27" customHeight="1">
      <c r="B37" s="748"/>
      <c r="C37" s="748"/>
      <c r="D37" s="816" t="s">
        <v>860</v>
      </c>
      <c r="E37" s="817"/>
      <c r="F37" s="366"/>
      <c r="G37" s="367"/>
      <c r="H37" s="363">
        <v>55193229</v>
      </c>
      <c r="I37" s="362">
        <v>6213709</v>
      </c>
      <c r="J37" s="362">
        <v>48979520</v>
      </c>
      <c r="K37" s="362">
        <v>0</v>
      </c>
      <c r="L37" s="368">
        <v>55193229</v>
      </c>
    </row>
    <row r="38" spans="2:12" ht="27" customHeight="1">
      <c r="B38" s="746" t="s">
        <v>64</v>
      </c>
      <c r="C38" s="746" t="s">
        <v>69</v>
      </c>
      <c r="D38" s="816" t="s">
        <v>251</v>
      </c>
      <c r="E38" s="817"/>
      <c r="F38" s="361">
        <v>226951549</v>
      </c>
      <c r="G38" s="361">
        <v>138599756</v>
      </c>
      <c r="H38" s="363">
        <v>88351793</v>
      </c>
      <c r="I38" s="362">
        <v>57294070</v>
      </c>
      <c r="J38" s="363">
        <v>31057723</v>
      </c>
      <c r="K38" s="362">
        <v>0</v>
      </c>
      <c r="L38" s="364">
        <v>88351793</v>
      </c>
    </row>
    <row r="39" spans="2:12" ht="27" customHeight="1">
      <c r="B39" s="747"/>
      <c r="C39" s="747"/>
      <c r="D39" s="816" t="s">
        <v>252</v>
      </c>
      <c r="E39" s="817"/>
      <c r="F39" s="361">
        <v>122356206</v>
      </c>
      <c r="G39" s="361">
        <v>51806561</v>
      </c>
      <c r="H39" s="363">
        <v>70549645</v>
      </c>
      <c r="I39" s="362">
        <v>24914319</v>
      </c>
      <c r="J39" s="363">
        <v>45635326</v>
      </c>
      <c r="K39" s="362">
        <v>0</v>
      </c>
      <c r="L39" s="364">
        <v>70549645</v>
      </c>
    </row>
    <row r="40" spans="2:12" ht="27" customHeight="1">
      <c r="B40" s="747"/>
      <c r="C40" s="747"/>
      <c r="D40" s="816" t="s">
        <v>230</v>
      </c>
      <c r="E40" s="817"/>
      <c r="F40" s="361">
        <v>129936678</v>
      </c>
      <c r="G40" s="361">
        <v>44923697</v>
      </c>
      <c r="H40" s="363">
        <v>85012981</v>
      </c>
      <c r="I40" s="362">
        <v>23056607</v>
      </c>
      <c r="J40" s="363">
        <v>61956374</v>
      </c>
      <c r="K40" s="362">
        <v>679980</v>
      </c>
      <c r="L40" s="364">
        <v>84333001</v>
      </c>
    </row>
    <row r="41" spans="2:12" ht="27" customHeight="1">
      <c r="B41" s="747"/>
      <c r="C41" s="747"/>
      <c r="D41" s="816" t="s">
        <v>232</v>
      </c>
      <c r="E41" s="817"/>
      <c r="F41" s="361">
        <v>71016822</v>
      </c>
      <c r="G41" s="361">
        <v>27585365</v>
      </c>
      <c r="H41" s="363">
        <v>43431457</v>
      </c>
      <c r="I41" s="362">
        <v>13485489</v>
      </c>
      <c r="J41" s="363">
        <v>29945968</v>
      </c>
      <c r="K41" s="362">
        <v>8695614</v>
      </c>
      <c r="L41" s="364">
        <v>34735843</v>
      </c>
    </row>
    <row r="42" spans="2:12" ht="27" customHeight="1">
      <c r="B42" s="747"/>
      <c r="C42" s="747"/>
      <c r="D42" s="816" t="s">
        <v>253</v>
      </c>
      <c r="E42" s="817"/>
      <c r="F42" s="361">
        <v>338039896</v>
      </c>
      <c r="G42" s="361">
        <v>153029652</v>
      </c>
      <c r="H42" s="363">
        <v>185010244</v>
      </c>
      <c r="I42" s="362">
        <v>53287625</v>
      </c>
      <c r="J42" s="363">
        <v>131722619</v>
      </c>
      <c r="K42" s="362">
        <v>36284218</v>
      </c>
      <c r="L42" s="364">
        <v>148726026</v>
      </c>
    </row>
    <row r="43" spans="2:12" ht="27" customHeight="1">
      <c r="B43" s="747"/>
      <c r="C43" s="747"/>
      <c r="D43" s="816" t="s">
        <v>234</v>
      </c>
      <c r="E43" s="817"/>
      <c r="F43" s="361">
        <v>161409821</v>
      </c>
      <c r="G43" s="361">
        <v>45933695</v>
      </c>
      <c r="H43" s="363">
        <v>115476126</v>
      </c>
      <c r="I43" s="362">
        <v>23531433</v>
      </c>
      <c r="J43" s="363">
        <v>91944693</v>
      </c>
      <c r="K43" s="362">
        <v>1336793</v>
      </c>
      <c r="L43" s="364">
        <v>114139333</v>
      </c>
    </row>
    <row r="44" spans="2:12" ht="27" customHeight="1">
      <c r="B44" s="747"/>
      <c r="C44" s="747"/>
      <c r="D44" s="816" t="s">
        <v>477</v>
      </c>
      <c r="E44" s="817"/>
      <c r="F44" s="361">
        <v>58826977</v>
      </c>
      <c r="G44" s="361">
        <v>17551770</v>
      </c>
      <c r="H44" s="363">
        <v>41275207</v>
      </c>
      <c r="I44" s="362">
        <v>5416611</v>
      </c>
      <c r="J44" s="363">
        <v>35858596</v>
      </c>
      <c r="K44" s="362">
        <v>5885158</v>
      </c>
      <c r="L44" s="364">
        <v>35390049</v>
      </c>
    </row>
    <row r="45" spans="2:12" s="275" customFormat="1" ht="27" customHeight="1">
      <c r="B45" s="747"/>
      <c r="C45" s="747"/>
      <c r="D45" s="816" t="s">
        <v>733</v>
      </c>
      <c r="E45" s="817"/>
      <c r="F45" s="361">
        <v>89990692</v>
      </c>
      <c r="G45" s="361">
        <v>33424518</v>
      </c>
      <c r="H45" s="362">
        <v>56566174</v>
      </c>
      <c r="I45" s="362">
        <v>10807144</v>
      </c>
      <c r="J45" s="362">
        <v>45759030</v>
      </c>
      <c r="K45" s="362">
        <v>10375732</v>
      </c>
      <c r="L45" s="368">
        <v>46190442</v>
      </c>
    </row>
    <row r="46" spans="2:12" s="275" customFormat="1" ht="27" customHeight="1">
      <c r="B46" s="747"/>
      <c r="C46" s="747"/>
      <c r="D46" s="816" t="s">
        <v>862</v>
      </c>
      <c r="E46" s="817"/>
      <c r="F46" s="366"/>
      <c r="G46" s="367"/>
      <c r="H46" s="362">
        <v>165266417</v>
      </c>
      <c r="I46" s="362">
        <v>27277743</v>
      </c>
      <c r="J46" s="362">
        <v>137988674</v>
      </c>
      <c r="K46" s="362">
        <v>0</v>
      </c>
      <c r="L46" s="368">
        <v>165266417</v>
      </c>
    </row>
    <row r="47" spans="2:12" s="275" customFormat="1" ht="27" customHeight="1">
      <c r="B47" s="747"/>
      <c r="C47" s="747"/>
      <c r="D47" s="816" t="s">
        <v>863</v>
      </c>
      <c r="E47" s="817"/>
      <c r="F47" s="361">
        <v>313429625</v>
      </c>
      <c r="G47" s="361">
        <v>169006005</v>
      </c>
      <c r="H47" s="362">
        <v>144423620</v>
      </c>
      <c r="I47" s="362">
        <v>97950383</v>
      </c>
      <c r="J47" s="362">
        <v>46473237</v>
      </c>
      <c r="K47" s="362">
        <v>2232448</v>
      </c>
      <c r="L47" s="368">
        <v>142191172</v>
      </c>
    </row>
    <row r="48" spans="2:12" s="275" customFormat="1" ht="27" customHeight="1">
      <c r="B48" s="747"/>
      <c r="C48" s="747"/>
      <c r="D48" s="816" t="s">
        <v>864</v>
      </c>
      <c r="E48" s="817"/>
      <c r="F48" s="361">
        <v>1020694922</v>
      </c>
      <c r="G48" s="361">
        <v>249364705</v>
      </c>
      <c r="H48" s="362">
        <v>771330217</v>
      </c>
      <c r="I48" s="362">
        <v>248943162</v>
      </c>
      <c r="J48" s="362">
        <v>522387055</v>
      </c>
      <c r="K48" s="362">
        <v>3244407</v>
      </c>
      <c r="L48" s="368">
        <v>768085810</v>
      </c>
    </row>
    <row r="49" spans="2:12" s="275" customFormat="1" ht="27" customHeight="1">
      <c r="B49" s="747"/>
      <c r="C49" s="747"/>
      <c r="D49" s="816" t="s">
        <v>361</v>
      </c>
      <c r="E49" s="817"/>
      <c r="F49" s="361">
        <v>297704542</v>
      </c>
      <c r="G49" s="361">
        <v>66206210</v>
      </c>
      <c r="H49" s="362">
        <v>231498332</v>
      </c>
      <c r="I49" s="362">
        <v>28014541</v>
      </c>
      <c r="J49" s="362">
        <v>203483791</v>
      </c>
      <c r="K49" s="362">
        <v>2732907</v>
      </c>
      <c r="L49" s="368">
        <v>228765425</v>
      </c>
    </row>
    <row r="50" spans="2:12" s="275" customFormat="1" ht="27" customHeight="1">
      <c r="B50" s="748"/>
      <c r="C50" s="748"/>
      <c r="D50" s="816" t="s">
        <v>837</v>
      </c>
      <c r="E50" s="817"/>
      <c r="F50" s="361">
        <v>145286764</v>
      </c>
      <c r="G50" s="361">
        <v>16786410</v>
      </c>
      <c r="H50" s="362">
        <v>128500354</v>
      </c>
      <c r="I50" s="362">
        <v>33978454</v>
      </c>
      <c r="J50" s="362">
        <v>94521900</v>
      </c>
      <c r="K50" s="362">
        <v>762000</v>
      </c>
      <c r="L50" s="368">
        <v>127738354</v>
      </c>
    </row>
    <row r="51" spans="2:12" ht="27" customHeight="1">
      <c r="B51" s="746" t="s">
        <v>64</v>
      </c>
      <c r="C51" s="747" t="s">
        <v>703</v>
      </c>
      <c r="D51" s="816" t="s">
        <v>866</v>
      </c>
      <c r="E51" s="817"/>
      <c r="F51" s="366"/>
      <c r="G51" s="367"/>
      <c r="H51" s="362">
        <v>508723448</v>
      </c>
      <c r="I51" s="362">
        <v>52531151</v>
      </c>
      <c r="J51" s="362">
        <v>456192297</v>
      </c>
      <c r="K51" s="362">
        <v>0</v>
      </c>
      <c r="L51" s="368">
        <v>508723448</v>
      </c>
    </row>
    <row r="52" spans="2:12" ht="27" customHeight="1">
      <c r="B52" s="747"/>
      <c r="C52" s="747"/>
      <c r="D52" s="858" t="s">
        <v>734</v>
      </c>
      <c r="E52" s="859"/>
      <c r="F52" s="366"/>
      <c r="G52" s="367"/>
      <c r="H52" s="363">
        <v>77264612</v>
      </c>
      <c r="I52" s="362">
        <v>17637388</v>
      </c>
      <c r="J52" s="363">
        <v>59627224</v>
      </c>
      <c r="K52" s="362">
        <v>1648000</v>
      </c>
      <c r="L52" s="364">
        <v>75616612</v>
      </c>
    </row>
    <row r="53" spans="2:12" s="275" customFormat="1" ht="27" customHeight="1">
      <c r="B53" s="747"/>
      <c r="C53" s="747"/>
      <c r="D53" s="858" t="s">
        <v>735</v>
      </c>
      <c r="E53" s="859"/>
      <c r="F53" s="366"/>
      <c r="G53" s="367"/>
      <c r="H53" s="362">
        <v>163045490</v>
      </c>
      <c r="I53" s="362">
        <v>24047521</v>
      </c>
      <c r="J53" s="362">
        <v>138997969</v>
      </c>
      <c r="K53" s="362">
        <v>1133000</v>
      </c>
      <c r="L53" s="368">
        <v>161912490</v>
      </c>
    </row>
    <row r="54" spans="2:12" s="275" customFormat="1" ht="27" customHeight="1">
      <c r="B54" s="747"/>
      <c r="C54" s="856"/>
      <c r="D54" s="858" t="s">
        <v>736</v>
      </c>
      <c r="E54" s="859"/>
      <c r="F54" s="361">
        <v>129222874</v>
      </c>
      <c r="G54" s="361">
        <v>16429494</v>
      </c>
      <c r="H54" s="362">
        <v>112793380</v>
      </c>
      <c r="I54" s="362">
        <v>36881750</v>
      </c>
      <c r="J54" s="362">
        <v>75911630</v>
      </c>
      <c r="K54" s="362">
        <v>360500</v>
      </c>
      <c r="L54" s="368">
        <v>112432880</v>
      </c>
    </row>
    <row r="55" spans="2:12" s="275" customFormat="1" ht="27" customHeight="1">
      <c r="B55" s="748"/>
      <c r="C55" s="857"/>
      <c r="D55" s="858" t="s">
        <v>499</v>
      </c>
      <c r="E55" s="859"/>
      <c r="F55" s="361">
        <v>479832531</v>
      </c>
      <c r="G55" s="361">
        <v>134133736</v>
      </c>
      <c r="H55" s="362">
        <v>345698795</v>
      </c>
      <c r="I55" s="362">
        <v>110699464</v>
      </c>
      <c r="J55" s="362">
        <v>234999331</v>
      </c>
      <c r="K55" s="362">
        <v>952133</v>
      </c>
      <c r="L55" s="368">
        <v>344746662</v>
      </c>
    </row>
    <row r="56" spans="2:12" ht="27" customHeight="1">
      <c r="B56" s="746" t="s">
        <v>65</v>
      </c>
      <c r="C56" s="746" t="s">
        <v>69</v>
      </c>
      <c r="D56" s="816" t="s">
        <v>236</v>
      </c>
      <c r="E56" s="817"/>
      <c r="F56" s="361">
        <v>127810534</v>
      </c>
      <c r="G56" s="361">
        <v>38947075</v>
      </c>
      <c r="H56" s="363">
        <v>88863459</v>
      </c>
      <c r="I56" s="362">
        <v>18551042</v>
      </c>
      <c r="J56" s="363">
        <v>70312417</v>
      </c>
      <c r="K56" s="362">
        <v>0</v>
      </c>
      <c r="L56" s="364">
        <v>88863459</v>
      </c>
    </row>
    <row r="57" spans="2:12" ht="27" customHeight="1">
      <c r="B57" s="747"/>
      <c r="C57" s="747"/>
      <c r="D57" s="816" t="s">
        <v>337</v>
      </c>
      <c r="E57" s="817"/>
      <c r="F57" s="361">
        <v>147040765</v>
      </c>
      <c r="G57" s="361">
        <v>43937718</v>
      </c>
      <c r="H57" s="363">
        <v>103103047</v>
      </c>
      <c r="I57" s="362">
        <v>23016460</v>
      </c>
      <c r="J57" s="363">
        <v>80086587</v>
      </c>
      <c r="K57" s="362">
        <v>9257581</v>
      </c>
      <c r="L57" s="364">
        <v>93845466</v>
      </c>
    </row>
    <row r="58" spans="2:12" ht="27" customHeight="1">
      <c r="B58" s="747"/>
      <c r="C58" s="747"/>
      <c r="D58" s="816" t="s">
        <v>338</v>
      </c>
      <c r="E58" s="817"/>
      <c r="F58" s="361">
        <v>141758814</v>
      </c>
      <c r="G58" s="361">
        <v>44247773</v>
      </c>
      <c r="H58" s="363">
        <v>97511041</v>
      </c>
      <c r="I58" s="362">
        <v>31902156</v>
      </c>
      <c r="J58" s="363">
        <v>65608885</v>
      </c>
      <c r="K58" s="362">
        <v>2264272</v>
      </c>
      <c r="L58" s="364">
        <v>95246769</v>
      </c>
    </row>
    <row r="59" spans="2:12" ht="27" customHeight="1">
      <c r="B59" s="747"/>
      <c r="C59" s="747"/>
      <c r="D59" s="816" t="s">
        <v>339</v>
      </c>
      <c r="E59" s="817"/>
      <c r="F59" s="361">
        <v>76662929</v>
      </c>
      <c r="G59" s="361">
        <v>31154399</v>
      </c>
      <c r="H59" s="363">
        <v>45508530</v>
      </c>
      <c r="I59" s="362">
        <v>15695648</v>
      </c>
      <c r="J59" s="363">
        <v>29812882</v>
      </c>
      <c r="K59" s="362">
        <v>4399127</v>
      </c>
      <c r="L59" s="364">
        <v>41109403</v>
      </c>
    </row>
    <row r="60" spans="2:12" ht="27" customHeight="1">
      <c r="B60" s="747"/>
      <c r="C60" s="747"/>
      <c r="D60" s="816" t="s">
        <v>237</v>
      </c>
      <c r="E60" s="817"/>
      <c r="F60" s="361">
        <v>183731778</v>
      </c>
      <c r="G60" s="361">
        <v>53586223</v>
      </c>
      <c r="H60" s="363">
        <v>130145555</v>
      </c>
      <c r="I60" s="362">
        <v>48409617</v>
      </c>
      <c r="J60" s="363">
        <v>81735938</v>
      </c>
      <c r="K60" s="362">
        <v>6285476</v>
      </c>
      <c r="L60" s="364">
        <v>123860079</v>
      </c>
    </row>
    <row r="61" spans="2:12" ht="27" customHeight="1">
      <c r="B61" s="747"/>
      <c r="C61" s="747"/>
      <c r="D61" s="816" t="s">
        <v>238</v>
      </c>
      <c r="E61" s="817"/>
      <c r="F61" s="361">
        <v>98672678</v>
      </c>
      <c r="G61" s="361">
        <v>35462549</v>
      </c>
      <c r="H61" s="363">
        <v>63210129</v>
      </c>
      <c r="I61" s="362">
        <v>17302819</v>
      </c>
      <c r="J61" s="363">
        <v>45907310</v>
      </c>
      <c r="K61" s="362">
        <v>9319596</v>
      </c>
      <c r="L61" s="364">
        <v>53890533</v>
      </c>
    </row>
    <row r="62" spans="2:12" ht="27" customHeight="1">
      <c r="B62" s="747"/>
      <c r="C62" s="747"/>
      <c r="D62" s="816" t="s">
        <v>867</v>
      </c>
      <c r="E62" s="817"/>
      <c r="F62" s="361">
        <v>98765052</v>
      </c>
      <c r="G62" s="361">
        <v>35948276</v>
      </c>
      <c r="H62" s="363">
        <v>62816776</v>
      </c>
      <c r="I62" s="362">
        <v>25714077</v>
      </c>
      <c r="J62" s="363">
        <v>37102699</v>
      </c>
      <c r="K62" s="362">
        <v>673929</v>
      </c>
      <c r="L62" s="364">
        <v>62142847</v>
      </c>
    </row>
    <row r="63" spans="2:12" ht="27" customHeight="1">
      <c r="B63" s="747"/>
      <c r="C63" s="747"/>
      <c r="D63" s="816" t="s">
        <v>868</v>
      </c>
      <c r="E63" s="817"/>
      <c r="F63" s="361">
        <v>92754547</v>
      </c>
      <c r="G63" s="361">
        <v>51465307</v>
      </c>
      <c r="H63" s="363">
        <v>41289240</v>
      </c>
      <c r="I63" s="362">
        <v>12244093</v>
      </c>
      <c r="J63" s="363">
        <v>29045147</v>
      </c>
      <c r="K63" s="362">
        <v>93162752</v>
      </c>
      <c r="L63" s="364">
        <v>-51873512</v>
      </c>
    </row>
    <row r="64" spans="2:12" ht="27" customHeight="1">
      <c r="B64" s="747"/>
      <c r="C64" s="747"/>
      <c r="D64" s="816" t="s">
        <v>693</v>
      </c>
      <c r="E64" s="817"/>
      <c r="F64" s="361">
        <v>80294451</v>
      </c>
      <c r="G64" s="361">
        <v>19738125</v>
      </c>
      <c r="H64" s="363">
        <v>60556326</v>
      </c>
      <c r="I64" s="362">
        <v>9790734</v>
      </c>
      <c r="J64" s="363">
        <v>50765592</v>
      </c>
      <c r="K64" s="362">
        <v>0</v>
      </c>
      <c r="L64" s="364">
        <v>60556326</v>
      </c>
    </row>
    <row r="65" spans="2:12" ht="27" customHeight="1">
      <c r="B65" s="747"/>
      <c r="C65" s="747"/>
      <c r="D65" s="816" t="s">
        <v>498</v>
      </c>
      <c r="E65" s="817"/>
      <c r="F65" s="361">
        <v>128462563</v>
      </c>
      <c r="G65" s="361">
        <v>47704008</v>
      </c>
      <c r="H65" s="363">
        <v>80758555</v>
      </c>
      <c r="I65" s="362">
        <v>33822625</v>
      </c>
      <c r="J65" s="363">
        <v>46935930</v>
      </c>
      <c r="K65" s="362">
        <v>0</v>
      </c>
      <c r="L65" s="364">
        <v>80758555</v>
      </c>
    </row>
    <row r="66" spans="2:12" ht="27" customHeight="1">
      <c r="B66" s="747"/>
      <c r="C66" s="748"/>
      <c r="D66" s="816" t="s">
        <v>737</v>
      </c>
      <c r="E66" s="817"/>
      <c r="F66" s="361">
        <v>471730423</v>
      </c>
      <c r="G66" s="361">
        <v>123439260</v>
      </c>
      <c r="H66" s="363">
        <v>348291163</v>
      </c>
      <c r="I66" s="362">
        <v>93488624</v>
      </c>
      <c r="J66" s="363">
        <v>254802539</v>
      </c>
      <c r="K66" s="362">
        <v>1054250</v>
      </c>
      <c r="L66" s="364">
        <v>347236913</v>
      </c>
    </row>
    <row r="67" spans="2:13" ht="27" customHeight="1">
      <c r="B67" s="747"/>
      <c r="C67" s="746" t="s">
        <v>703</v>
      </c>
      <c r="D67" s="818" t="s">
        <v>870</v>
      </c>
      <c r="E67" s="819"/>
      <c r="F67" s="366"/>
      <c r="G67" s="367"/>
      <c r="H67" s="363">
        <v>345791366</v>
      </c>
      <c r="I67" s="362">
        <v>31360730</v>
      </c>
      <c r="J67" s="363">
        <v>314430636</v>
      </c>
      <c r="K67" s="362">
        <v>0</v>
      </c>
      <c r="L67" s="364">
        <v>345791366</v>
      </c>
      <c r="M67" s="369"/>
    </row>
    <row r="68" spans="2:12" ht="27" customHeight="1">
      <c r="B68" s="747"/>
      <c r="C68" s="747"/>
      <c r="D68" s="816" t="s">
        <v>738</v>
      </c>
      <c r="E68" s="817"/>
      <c r="F68" s="366"/>
      <c r="G68" s="367"/>
      <c r="H68" s="363">
        <v>102289443</v>
      </c>
      <c r="I68" s="362">
        <v>26736267</v>
      </c>
      <c r="J68" s="363">
        <v>75553176</v>
      </c>
      <c r="K68" s="362">
        <v>0</v>
      </c>
      <c r="L68" s="364">
        <v>102289443</v>
      </c>
    </row>
    <row r="69" spans="2:12" ht="27" customHeight="1">
      <c r="B69" s="747"/>
      <c r="C69" s="747"/>
      <c r="D69" s="855" t="s">
        <v>739</v>
      </c>
      <c r="E69" s="829"/>
      <c r="F69" s="366"/>
      <c r="G69" s="367"/>
      <c r="H69" s="363">
        <v>197028825</v>
      </c>
      <c r="I69" s="362">
        <v>64240280</v>
      </c>
      <c r="J69" s="363">
        <v>132788545</v>
      </c>
      <c r="K69" s="362">
        <v>16603000</v>
      </c>
      <c r="L69" s="364">
        <v>180425825</v>
      </c>
    </row>
    <row r="70" spans="2:12" s="275" customFormat="1" ht="27" customHeight="1">
      <c r="B70" s="748"/>
      <c r="C70" s="748"/>
      <c r="D70" s="855" t="s">
        <v>697</v>
      </c>
      <c r="E70" s="829"/>
      <c r="F70" s="361">
        <v>135829504</v>
      </c>
      <c r="G70" s="361">
        <v>33042633</v>
      </c>
      <c r="H70" s="362">
        <v>102786871</v>
      </c>
      <c r="I70" s="362">
        <v>12466233</v>
      </c>
      <c r="J70" s="362">
        <v>90320638</v>
      </c>
      <c r="K70" s="362">
        <v>335398</v>
      </c>
      <c r="L70" s="368">
        <v>102451473</v>
      </c>
    </row>
    <row r="71" spans="2:12" ht="12" customHeight="1">
      <c r="B71" s="336"/>
      <c r="C71" s="336"/>
      <c r="D71" s="842"/>
      <c r="E71" s="842"/>
      <c r="F71" s="370"/>
      <c r="G71" s="371"/>
      <c r="H71" s="372"/>
      <c r="I71" s="370"/>
      <c r="J71" s="370"/>
      <c r="K71" s="370"/>
      <c r="L71" s="373"/>
    </row>
    <row r="72" spans="2:12" ht="26.25" customHeight="1">
      <c r="B72" s="796" t="s">
        <v>698</v>
      </c>
      <c r="C72" s="797"/>
      <c r="D72" s="797"/>
      <c r="E72" s="848"/>
      <c r="F72" s="647">
        <v>13278813044</v>
      </c>
      <c r="G72" s="647">
        <v>4324865266</v>
      </c>
      <c r="H72" s="647">
        <v>8953947778</v>
      </c>
      <c r="I72" s="647">
        <v>1883591275</v>
      </c>
      <c r="J72" s="648">
        <v>7070356503</v>
      </c>
      <c r="K72" s="647">
        <v>594424924</v>
      </c>
      <c r="L72" s="649">
        <v>8359522854</v>
      </c>
    </row>
    <row r="73" spans="2:12" s="374" customFormat="1" ht="12" customHeight="1">
      <c r="B73" s="375"/>
      <c r="C73" s="375"/>
      <c r="D73" s="375"/>
      <c r="E73" s="375"/>
      <c r="F73" s="376"/>
      <c r="G73" s="376"/>
      <c r="H73" s="376"/>
      <c r="I73" s="376"/>
      <c r="J73" s="376"/>
      <c r="K73" s="376"/>
      <c r="L73" s="377"/>
    </row>
    <row r="74" spans="2:12" ht="19.5" customHeight="1">
      <c r="B74" s="849" t="s">
        <v>740</v>
      </c>
      <c r="C74" s="849"/>
      <c r="D74" s="850" t="s">
        <v>871</v>
      </c>
      <c r="E74" s="850"/>
      <c r="F74" s="850"/>
      <c r="G74" s="850"/>
      <c r="H74" s="850"/>
      <c r="I74" s="850"/>
      <c r="J74" s="850"/>
      <c r="K74" s="850"/>
      <c r="L74" s="850"/>
    </row>
    <row r="75" spans="2:12" ht="19.5" customHeight="1">
      <c r="B75" s="516"/>
      <c r="C75" s="516"/>
      <c r="D75" s="517"/>
      <c r="E75" s="517"/>
      <c r="F75" s="517"/>
      <c r="G75" s="517"/>
      <c r="H75" s="517"/>
      <c r="I75" s="517"/>
      <c r="J75" s="517"/>
      <c r="K75" s="517"/>
      <c r="L75" s="517"/>
    </row>
    <row r="76" spans="2:12" ht="19.5" customHeight="1">
      <c r="B76" s="378"/>
      <c r="C76" s="378"/>
      <c r="D76" s="379"/>
      <c r="E76" s="379"/>
      <c r="F76" s="380"/>
      <c r="G76" s="380"/>
      <c r="H76" s="380"/>
      <c r="I76" s="380"/>
      <c r="J76" s="380"/>
      <c r="K76" s="380"/>
      <c r="L76" s="381"/>
    </row>
    <row r="77" spans="2:12" ht="26.25" customHeight="1">
      <c r="B77" s="528" t="s">
        <v>741</v>
      </c>
      <c r="C77" s="529"/>
      <c r="D77" s="396"/>
      <c r="E77" s="391"/>
      <c r="F77" s="365"/>
      <c r="G77" s="529"/>
      <c r="H77" s="529"/>
      <c r="I77" s="529"/>
      <c r="J77" s="529"/>
      <c r="K77" s="529"/>
      <c r="L77" s="529"/>
    </row>
    <row r="78" spans="2:12" ht="27" customHeight="1">
      <c r="B78" s="812" t="s">
        <v>742</v>
      </c>
      <c r="C78" s="383" t="s">
        <v>743</v>
      </c>
      <c r="D78" s="383"/>
      <c r="E78" s="384"/>
      <c r="F78" s="364">
        <v>6021053525</v>
      </c>
      <c r="G78" s="364">
        <v>2271274365</v>
      </c>
      <c r="H78" s="364">
        <v>3749779160</v>
      </c>
      <c r="I78" s="364">
        <v>529095015</v>
      </c>
      <c r="J78" s="364">
        <v>3220684145</v>
      </c>
      <c r="K78" s="364">
        <v>374746653</v>
      </c>
      <c r="L78" s="364">
        <v>3375032507</v>
      </c>
    </row>
    <row r="79" spans="2:12" ht="27" customHeight="1">
      <c r="B79" s="813"/>
      <c r="C79" s="385"/>
      <c r="D79" s="386" t="s">
        <v>744</v>
      </c>
      <c r="E79" s="384"/>
      <c r="F79" s="364">
        <v>5435419809</v>
      </c>
      <c r="G79" s="364">
        <v>2169756398</v>
      </c>
      <c r="H79" s="364">
        <v>3265663411</v>
      </c>
      <c r="I79" s="364">
        <v>481365916</v>
      </c>
      <c r="J79" s="364">
        <v>2784297495</v>
      </c>
      <c r="K79" s="364">
        <v>372995557</v>
      </c>
      <c r="L79" s="364">
        <v>2892667854</v>
      </c>
    </row>
    <row r="80" spans="2:12" ht="27" customHeight="1">
      <c r="B80" s="813"/>
      <c r="C80" s="385"/>
      <c r="D80" s="387" t="s">
        <v>745</v>
      </c>
      <c r="E80" s="388"/>
      <c r="F80" s="364">
        <v>585633716</v>
      </c>
      <c r="G80" s="364">
        <v>101517967</v>
      </c>
      <c r="H80" s="364">
        <v>484115749</v>
      </c>
      <c r="I80" s="364">
        <v>47729099</v>
      </c>
      <c r="J80" s="364">
        <v>436386650</v>
      </c>
      <c r="K80" s="364">
        <v>1751096</v>
      </c>
      <c r="L80" s="364">
        <v>482364653</v>
      </c>
    </row>
    <row r="81" spans="2:12" ht="27" customHeight="1">
      <c r="B81" s="813"/>
      <c r="C81" s="383" t="s">
        <v>746</v>
      </c>
      <c r="D81" s="383"/>
      <c r="E81" s="389"/>
      <c r="F81" s="364">
        <v>4729510929</v>
      </c>
      <c r="G81" s="364">
        <v>1395292637</v>
      </c>
      <c r="H81" s="364">
        <v>3334218292</v>
      </c>
      <c r="I81" s="364">
        <v>889754855</v>
      </c>
      <c r="J81" s="364">
        <v>2444463437</v>
      </c>
      <c r="K81" s="364">
        <v>76322890</v>
      </c>
      <c r="L81" s="364">
        <v>3257895402</v>
      </c>
    </row>
    <row r="82" spans="2:12" ht="27" customHeight="1">
      <c r="B82" s="813"/>
      <c r="C82" s="385"/>
      <c r="D82" s="386" t="s">
        <v>744</v>
      </c>
      <c r="E82" s="389"/>
      <c r="F82" s="364">
        <v>3203033710</v>
      </c>
      <c r="G82" s="364">
        <v>1076341143</v>
      </c>
      <c r="H82" s="364">
        <v>2126692567</v>
      </c>
      <c r="I82" s="364">
        <v>647957581</v>
      </c>
      <c r="J82" s="364">
        <v>1478734986</v>
      </c>
      <c r="K82" s="364">
        <v>72229257</v>
      </c>
      <c r="L82" s="364">
        <v>2054463310</v>
      </c>
    </row>
    <row r="83" spans="2:12" ht="27" customHeight="1">
      <c r="B83" s="813"/>
      <c r="C83" s="385"/>
      <c r="D83" s="387" t="s">
        <v>745</v>
      </c>
      <c r="E83" s="389"/>
      <c r="F83" s="364">
        <v>1526477219</v>
      </c>
      <c r="G83" s="364">
        <v>318951494</v>
      </c>
      <c r="H83" s="364">
        <v>1207525725</v>
      </c>
      <c r="I83" s="364">
        <v>241797274</v>
      </c>
      <c r="J83" s="364">
        <v>965728451</v>
      </c>
      <c r="K83" s="364">
        <v>4093633</v>
      </c>
      <c r="L83" s="364">
        <v>1203432092</v>
      </c>
    </row>
    <row r="84" spans="2:12" ht="27" customHeight="1">
      <c r="B84" s="813"/>
      <c r="C84" s="383" t="s">
        <v>747</v>
      </c>
      <c r="D84" s="383"/>
      <c r="E84" s="391"/>
      <c r="F84" s="364">
        <v>2528248590</v>
      </c>
      <c r="G84" s="364">
        <v>658298264</v>
      </c>
      <c r="H84" s="364">
        <v>1869950326</v>
      </c>
      <c r="I84" s="364">
        <v>464741405</v>
      </c>
      <c r="J84" s="364">
        <v>1405208921</v>
      </c>
      <c r="K84" s="364">
        <v>143355381</v>
      </c>
      <c r="L84" s="364">
        <v>1726594945</v>
      </c>
    </row>
    <row r="85" spans="2:12" ht="27" customHeight="1">
      <c r="B85" s="813"/>
      <c r="C85" s="385"/>
      <c r="D85" s="386" t="s">
        <v>744</v>
      </c>
      <c r="E85" s="389"/>
      <c r="F85" s="364">
        <v>1647684534</v>
      </c>
      <c r="G85" s="364">
        <v>525630713</v>
      </c>
      <c r="H85" s="364">
        <v>1122053821</v>
      </c>
      <c r="I85" s="364">
        <v>329937895</v>
      </c>
      <c r="J85" s="364">
        <v>792115926</v>
      </c>
      <c r="K85" s="364">
        <v>126416983</v>
      </c>
      <c r="L85" s="364">
        <v>995636838</v>
      </c>
    </row>
    <row r="86" spans="2:12" ht="27" customHeight="1">
      <c r="B86" s="814"/>
      <c r="C86" s="392"/>
      <c r="D86" s="387" t="s">
        <v>745</v>
      </c>
      <c r="E86" s="391"/>
      <c r="F86" s="364">
        <v>880564056</v>
      </c>
      <c r="G86" s="364">
        <v>132667551</v>
      </c>
      <c r="H86" s="364">
        <v>747896505</v>
      </c>
      <c r="I86" s="364">
        <v>134803510</v>
      </c>
      <c r="J86" s="364">
        <v>613092995</v>
      </c>
      <c r="K86" s="364">
        <v>16938398</v>
      </c>
      <c r="L86" s="364">
        <v>730958107</v>
      </c>
    </row>
    <row r="87" spans="2:12" ht="27" customHeight="1">
      <c r="B87" s="851" t="s">
        <v>748</v>
      </c>
      <c r="C87" s="386" t="s">
        <v>749</v>
      </c>
      <c r="D87" s="383"/>
      <c r="E87" s="393"/>
      <c r="F87" s="394">
        <v>10286138053</v>
      </c>
      <c r="G87" s="394">
        <v>3771728254</v>
      </c>
      <c r="H87" s="394">
        <v>6514409799</v>
      </c>
      <c r="I87" s="394">
        <v>1459261392</v>
      </c>
      <c r="J87" s="394">
        <v>5055148407</v>
      </c>
      <c r="K87" s="394">
        <v>571641797</v>
      </c>
      <c r="L87" s="394">
        <v>5942768002</v>
      </c>
    </row>
    <row r="88" spans="2:12" ht="27" customHeight="1">
      <c r="B88" s="852"/>
      <c r="C88" s="387" t="s">
        <v>750</v>
      </c>
      <c r="D88" s="395"/>
      <c r="E88" s="396"/>
      <c r="F88" s="397">
        <v>2992674991</v>
      </c>
      <c r="G88" s="364">
        <v>553137012</v>
      </c>
      <c r="H88" s="364">
        <v>2439537979</v>
      </c>
      <c r="I88" s="364">
        <v>424329883</v>
      </c>
      <c r="J88" s="364">
        <v>2015208096</v>
      </c>
      <c r="K88" s="364">
        <v>22783127</v>
      </c>
      <c r="L88" s="397">
        <v>2416754852</v>
      </c>
    </row>
    <row r="89" spans="1:12" ht="27" customHeight="1">
      <c r="A89" s="390"/>
      <c r="B89" s="853" t="s">
        <v>872</v>
      </c>
      <c r="C89" s="401" t="s">
        <v>751</v>
      </c>
      <c r="D89" s="300"/>
      <c r="E89" s="400"/>
      <c r="F89" s="364">
        <v>4212742501</v>
      </c>
      <c r="G89" s="364">
        <v>1854017910</v>
      </c>
      <c r="H89" s="364">
        <v>2358724591</v>
      </c>
      <c r="I89" s="364">
        <v>555174755</v>
      </c>
      <c r="J89" s="364">
        <v>1803549836</v>
      </c>
      <c r="K89" s="364">
        <v>261476738</v>
      </c>
      <c r="L89" s="397">
        <v>2097247853</v>
      </c>
    </row>
    <row r="90" spans="1:12" ht="27" customHeight="1">
      <c r="A90" s="390"/>
      <c r="B90" s="854"/>
      <c r="C90" s="401" t="s">
        <v>752</v>
      </c>
      <c r="D90" s="300"/>
      <c r="E90" s="400"/>
      <c r="F90" s="617">
        <v>2888898669</v>
      </c>
      <c r="G90" s="617">
        <v>950272936</v>
      </c>
      <c r="H90" s="617">
        <v>1938625733</v>
      </c>
      <c r="I90" s="617">
        <v>431842102</v>
      </c>
      <c r="J90" s="617">
        <v>1506783631</v>
      </c>
      <c r="K90" s="617">
        <v>86177545</v>
      </c>
      <c r="L90" s="394">
        <v>1852448188</v>
      </c>
    </row>
    <row r="91" spans="1:12" ht="27" customHeight="1">
      <c r="A91" s="390"/>
      <c r="B91" s="854"/>
      <c r="C91" s="401" t="s">
        <v>753</v>
      </c>
      <c r="D91" s="300"/>
      <c r="E91" s="400"/>
      <c r="F91" s="617">
        <v>3184496883</v>
      </c>
      <c r="G91" s="617">
        <v>967437408</v>
      </c>
      <c r="H91" s="617">
        <v>2217059475</v>
      </c>
      <c r="I91" s="617">
        <v>472244535</v>
      </c>
      <c r="J91" s="617">
        <v>1744814940</v>
      </c>
      <c r="K91" s="617">
        <v>223987514</v>
      </c>
      <c r="L91" s="394">
        <v>1993071961</v>
      </c>
    </row>
    <row r="92" spans="1:12" ht="27" customHeight="1">
      <c r="A92" s="390"/>
      <c r="B92" s="854"/>
      <c r="C92" s="401" t="s">
        <v>754</v>
      </c>
      <c r="D92" s="300"/>
      <c r="E92" s="400"/>
      <c r="F92" s="617">
        <v>0</v>
      </c>
      <c r="G92" s="617">
        <v>0</v>
      </c>
      <c r="H92" s="617">
        <v>0</v>
      </c>
      <c r="I92" s="617">
        <v>0</v>
      </c>
      <c r="J92" s="617">
        <v>0</v>
      </c>
      <c r="K92" s="617">
        <v>0</v>
      </c>
      <c r="L92" s="394">
        <v>0</v>
      </c>
    </row>
    <row r="93" spans="1:12" ht="26.25" customHeight="1">
      <c r="A93" s="194"/>
      <c r="B93" s="426"/>
      <c r="C93" s="426"/>
      <c r="D93" s="426"/>
      <c r="E93" s="426"/>
      <c r="F93" s="426"/>
      <c r="G93" s="426"/>
      <c r="H93" s="426"/>
      <c r="I93" s="426"/>
      <c r="J93" s="426"/>
      <c r="K93" s="426"/>
      <c r="L93" s="426"/>
    </row>
  </sheetData>
  <sheetProtection/>
  <mergeCells count="84">
    <mergeCell ref="B3:B7"/>
    <mergeCell ref="C3:C7"/>
    <mergeCell ref="D3:E7"/>
    <mergeCell ref="B8:B37"/>
    <mergeCell ref="C8:C32"/>
    <mergeCell ref="D8:E8"/>
    <mergeCell ref="D9:E9"/>
    <mergeCell ref="D10:E10"/>
    <mergeCell ref="D21:E21"/>
    <mergeCell ref="D22:E22"/>
    <mergeCell ref="D23:E23"/>
    <mergeCell ref="D24:E24"/>
    <mergeCell ref="D25:E25"/>
    <mergeCell ref="D26:E26"/>
    <mergeCell ref="D15:E15"/>
    <mergeCell ref="D16:E16"/>
    <mergeCell ref="F3:L3"/>
    <mergeCell ref="D11:E11"/>
    <mergeCell ref="D12:E12"/>
    <mergeCell ref="D13:E13"/>
    <mergeCell ref="D14:E14"/>
    <mergeCell ref="D17:E17"/>
    <mergeCell ref="D18:E18"/>
    <mergeCell ref="D19:E19"/>
    <mergeCell ref="D20:E20"/>
    <mergeCell ref="C33:C37"/>
    <mergeCell ref="D33:E33"/>
    <mergeCell ref="D34:E34"/>
    <mergeCell ref="D35:E35"/>
    <mergeCell ref="D36:E36"/>
    <mergeCell ref="D37:E37"/>
    <mergeCell ref="D27:E27"/>
    <mergeCell ref="D28:E28"/>
    <mergeCell ref="D29:E29"/>
    <mergeCell ref="D30:E30"/>
    <mergeCell ref="D31:E31"/>
    <mergeCell ref="D32:E32"/>
    <mergeCell ref="D48:E48"/>
    <mergeCell ref="C38:C50"/>
    <mergeCell ref="D38:E38"/>
    <mergeCell ref="D39:E39"/>
    <mergeCell ref="D40:E40"/>
    <mergeCell ref="D41:E41"/>
    <mergeCell ref="D42:E42"/>
    <mergeCell ref="D49:E49"/>
    <mergeCell ref="D50:E50"/>
    <mergeCell ref="D43:E43"/>
    <mergeCell ref="D44:E44"/>
    <mergeCell ref="D45:E45"/>
    <mergeCell ref="D46:E46"/>
    <mergeCell ref="D47:E47"/>
    <mergeCell ref="C51:C55"/>
    <mergeCell ref="D51:E51"/>
    <mergeCell ref="D52:E52"/>
    <mergeCell ref="D53:E53"/>
    <mergeCell ref="D54:E54"/>
    <mergeCell ref="D55:E55"/>
    <mergeCell ref="D58:E58"/>
    <mergeCell ref="D59:E59"/>
    <mergeCell ref="D60:E60"/>
    <mergeCell ref="B56:B70"/>
    <mergeCell ref="C56:C66"/>
    <mergeCell ref="D56:E56"/>
    <mergeCell ref="D57:E57"/>
    <mergeCell ref="D65:E65"/>
    <mergeCell ref="D66:E66"/>
    <mergeCell ref="C67:C70"/>
    <mergeCell ref="D67:E67"/>
    <mergeCell ref="D68:E68"/>
    <mergeCell ref="D69:E69"/>
    <mergeCell ref="D70:E70"/>
    <mergeCell ref="B38:B50"/>
    <mergeCell ref="B51:B55"/>
    <mergeCell ref="B78:B86"/>
    <mergeCell ref="B87:B88"/>
    <mergeCell ref="B89:B92"/>
    <mergeCell ref="D71:E71"/>
    <mergeCell ref="B72:E72"/>
    <mergeCell ref="B74:C74"/>
    <mergeCell ref="D74:L74"/>
    <mergeCell ref="D61:E61"/>
    <mergeCell ref="D62:E62"/>
    <mergeCell ref="D63:E63"/>
    <mergeCell ref="D64:E64"/>
  </mergeCells>
  <conditionalFormatting sqref="F27:G27 F8:G25 F29:G70">
    <cfRule type="expression" priority="22" dxfId="5" stopIfTrue="1">
      <formula>OR($F8&lt;&gt;#REF!)</formula>
    </cfRule>
  </conditionalFormatting>
  <conditionalFormatting sqref="F24:G24 F26:G26 F9:G9 F15:G16 F33:G33 F46:G46 F36:G37 F51:G53 F67:G69">
    <cfRule type="expression" priority="28" dxfId="4" stopIfTrue="1">
      <formula>OR($F9&lt;&gt;#REF!)</formula>
    </cfRule>
  </conditionalFormatting>
  <conditionalFormatting sqref="H8:H70">
    <cfRule type="expression" priority="33" dxfId="0" stopIfTrue="1">
      <formula>OR($H8&lt;&gt;#REF!)</formula>
    </cfRule>
  </conditionalFormatting>
  <conditionalFormatting sqref="H72:H73">
    <cfRule type="expression" priority="34" dxfId="0" stopIfTrue="1">
      <formula>OR($H$72&lt;&gt;#REF!)</formula>
    </cfRule>
  </conditionalFormatting>
  <conditionalFormatting sqref="L8:L70">
    <cfRule type="expression" priority="35" dxfId="0" stopIfTrue="1">
      <formula>OR($L8&lt;&gt;#REF!)</formula>
    </cfRule>
  </conditionalFormatting>
  <conditionalFormatting sqref="L72:L73">
    <cfRule type="expression" priority="36" dxfId="0" stopIfTrue="1">
      <formula>OR($L$72&lt;&gt;#REF!)</formula>
    </cfRule>
  </conditionalFormatting>
  <printOptions/>
  <pageMargins left="0.7874015748031497" right="0.7874015748031497" top="0.5905511811023623" bottom="0.3937007874015748" header="0.5118110236220472" footer="0.1968503937007874"/>
  <pageSetup fitToHeight="2" fitToWidth="1" horizontalDpi="600" verticalDpi="600" orientation="landscape" paperSize="9" scale="43" r:id="rId1"/>
  <headerFooter alignWithMargins="0">
    <oddFooter>&amp;R&amp;18&amp;P</oddFooter>
    <firstFooter>&amp;R4</firstFooter>
  </headerFooter>
  <rowBreaks count="2" manualBreakCount="2">
    <brk id="37" max="255" man="1"/>
    <brk id="7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U94"/>
  <sheetViews>
    <sheetView view="pageBreakPreview" zoomScale="70" zoomScaleNormal="75" zoomScaleSheetLayoutView="70" zoomScalePageLayoutView="0" workbookViewId="0" topLeftCell="A1">
      <selection activeCell="A1" sqref="A1"/>
    </sheetView>
  </sheetViews>
  <sheetFormatPr defaultColWidth="9.33203125" defaultRowHeight="11.25"/>
  <cols>
    <col min="1" max="1" width="6.5" style="174" customWidth="1"/>
    <col min="2" max="3" width="5.16015625" style="174" customWidth="1"/>
    <col min="4" max="4" width="18.83203125" style="174" customWidth="1"/>
    <col min="5" max="5" width="50.83203125" style="174" customWidth="1"/>
    <col min="6" max="7" width="25.66015625" style="174" customWidth="1"/>
    <col min="8" max="8" width="13.16015625" style="174" customWidth="1"/>
    <col min="9" max="9" width="18.5" style="174" bestFit="1" customWidth="1"/>
    <col min="10" max="10" width="25.83203125" style="174" customWidth="1"/>
    <col min="11" max="11" width="13.16015625" style="174" customWidth="1"/>
    <col min="12" max="12" width="19.83203125" style="174" customWidth="1"/>
    <col min="13" max="15" width="16.5" style="174" customWidth="1"/>
    <col min="16" max="16" width="9.33203125" style="174" customWidth="1"/>
    <col min="17" max="17" width="16.66015625" style="174" bestFit="1" customWidth="1"/>
    <col min="18" max="16384" width="9.33203125" style="174" customWidth="1"/>
  </cols>
  <sheetData>
    <row r="1" ht="28.5" customHeight="1">
      <c r="A1" s="630" t="s">
        <v>824</v>
      </c>
    </row>
    <row r="2" ht="12" customHeight="1"/>
    <row r="3" ht="18" customHeight="1"/>
    <row r="4" spans="2:15" ht="27" customHeight="1">
      <c r="B4" s="758" t="s">
        <v>706</v>
      </c>
      <c r="C4" s="758" t="s">
        <v>707</v>
      </c>
      <c r="D4" s="778" t="s">
        <v>873</v>
      </c>
      <c r="E4" s="785"/>
      <c r="F4" s="860" t="s">
        <v>909</v>
      </c>
      <c r="G4" s="861"/>
      <c r="H4" s="861"/>
      <c r="I4" s="861"/>
      <c r="J4" s="861"/>
      <c r="K4" s="861"/>
      <c r="L4" s="861"/>
      <c r="M4" s="861"/>
      <c r="N4" s="861"/>
      <c r="O4" s="862"/>
    </row>
    <row r="5" spans="2:15" ht="26.25" customHeight="1">
      <c r="B5" s="759"/>
      <c r="C5" s="759"/>
      <c r="D5" s="779"/>
      <c r="E5" s="786"/>
      <c r="F5" s="355" t="s">
        <v>874</v>
      </c>
      <c r="G5" s="881" t="s">
        <v>718</v>
      </c>
      <c r="H5" s="882"/>
      <c r="I5" s="883"/>
      <c r="J5" s="881" t="s">
        <v>825</v>
      </c>
      <c r="K5" s="884"/>
      <c r="L5" s="884"/>
      <c r="M5" s="452"/>
      <c r="N5" s="452"/>
      <c r="O5" s="453"/>
    </row>
    <row r="6" spans="2:15" ht="24.75" customHeight="1">
      <c r="B6" s="759"/>
      <c r="C6" s="759"/>
      <c r="D6" s="779"/>
      <c r="E6" s="786"/>
      <c r="F6" s="519"/>
      <c r="G6" s="359"/>
      <c r="H6" s="876" t="s">
        <v>669</v>
      </c>
      <c r="I6" s="876" t="s">
        <v>826</v>
      </c>
      <c r="J6" s="519"/>
      <c r="K6" s="876" t="s">
        <v>669</v>
      </c>
      <c r="L6" s="876" t="s">
        <v>827</v>
      </c>
      <c r="M6" s="878" t="s">
        <v>875</v>
      </c>
      <c r="N6" s="879"/>
      <c r="O6" s="880"/>
    </row>
    <row r="7" spans="2:15" ht="36.75" customHeight="1">
      <c r="B7" s="759"/>
      <c r="C7" s="759"/>
      <c r="D7" s="779"/>
      <c r="E7" s="786"/>
      <c r="F7" s="519"/>
      <c r="G7" s="454"/>
      <c r="H7" s="877"/>
      <c r="I7" s="877"/>
      <c r="J7" s="519"/>
      <c r="K7" s="877"/>
      <c r="L7" s="877"/>
      <c r="M7" s="519" t="s">
        <v>828</v>
      </c>
      <c r="N7" s="519" t="s">
        <v>829</v>
      </c>
      <c r="O7" s="455" t="s">
        <v>830</v>
      </c>
    </row>
    <row r="8" spans="2:15" ht="20.25" customHeight="1">
      <c r="B8" s="760"/>
      <c r="C8" s="760"/>
      <c r="D8" s="780"/>
      <c r="E8" s="840"/>
      <c r="F8" s="360" t="s">
        <v>678</v>
      </c>
      <c r="G8" s="360" t="s">
        <v>678</v>
      </c>
      <c r="H8" s="360"/>
      <c r="I8" s="360"/>
      <c r="J8" s="360" t="s">
        <v>678</v>
      </c>
      <c r="K8" s="360"/>
      <c r="L8" s="360"/>
      <c r="M8" s="360"/>
      <c r="N8" s="360"/>
      <c r="O8" s="527"/>
    </row>
    <row r="9" spans="2:17" ht="27" customHeight="1">
      <c r="B9" s="746" t="s">
        <v>49</v>
      </c>
      <c r="C9" s="746" t="s">
        <v>69</v>
      </c>
      <c r="D9" s="832" t="s">
        <v>240</v>
      </c>
      <c r="E9" s="833"/>
      <c r="F9" s="363">
        <v>250492970</v>
      </c>
      <c r="G9" s="456">
        <v>46439532</v>
      </c>
      <c r="H9" s="457">
        <v>0.024654781860783466</v>
      </c>
      <c r="I9" s="457">
        <v>0.1270422159957413</v>
      </c>
      <c r="J9" s="362">
        <v>204053438</v>
      </c>
      <c r="K9" s="458">
        <v>0.028860417139279858</v>
      </c>
      <c r="L9" s="457">
        <v>0.5582183934383664</v>
      </c>
      <c r="M9" s="459">
        <v>0.025281947479867315</v>
      </c>
      <c r="N9" s="458">
        <v>0.02774342095218283</v>
      </c>
      <c r="O9" s="458">
        <v>0.027784554662763646</v>
      </c>
      <c r="Q9" s="295"/>
    </row>
    <row r="10" spans="2:17" ht="27" customHeight="1">
      <c r="B10" s="747"/>
      <c r="C10" s="747"/>
      <c r="D10" s="832" t="s">
        <v>848</v>
      </c>
      <c r="E10" s="833"/>
      <c r="F10" s="363">
        <v>59564684</v>
      </c>
      <c r="G10" s="456">
        <v>12695887</v>
      </c>
      <c r="H10" s="457">
        <v>0.0067402557914269376</v>
      </c>
      <c r="I10" s="462"/>
      <c r="J10" s="362">
        <v>46868797</v>
      </c>
      <c r="K10" s="458">
        <v>0.0066289156678469114</v>
      </c>
      <c r="L10" s="462"/>
      <c r="M10" s="459">
        <v>0.03288602118632664</v>
      </c>
      <c r="N10" s="458">
        <v>0.0383667048468828</v>
      </c>
      <c r="O10" s="458">
        <v>0.038451598216059216</v>
      </c>
      <c r="Q10" s="295"/>
    </row>
    <row r="11" spans="2:17" ht="27" customHeight="1">
      <c r="B11" s="747"/>
      <c r="C11" s="747"/>
      <c r="D11" s="832" t="s">
        <v>242</v>
      </c>
      <c r="E11" s="833"/>
      <c r="F11" s="363">
        <v>36375669</v>
      </c>
      <c r="G11" s="456">
        <v>11747244</v>
      </c>
      <c r="H11" s="457">
        <v>0.006236620521615019</v>
      </c>
      <c r="I11" s="457">
        <v>0.18388416430515747</v>
      </c>
      <c r="J11" s="362">
        <v>24628425</v>
      </c>
      <c r="K11" s="458">
        <v>0.0034833356690783545</v>
      </c>
      <c r="L11" s="457">
        <v>0.3855182840568603</v>
      </c>
      <c r="M11" s="459">
        <v>0.023650026637726914</v>
      </c>
      <c r="N11" s="458">
        <v>0.025011462233972433</v>
      </c>
      <c r="O11" s="458">
        <v>0.025080880757016172</v>
      </c>
      <c r="Q11" s="295"/>
    </row>
    <row r="12" spans="2:17" ht="27" customHeight="1">
      <c r="B12" s="747"/>
      <c r="C12" s="747"/>
      <c r="D12" s="832" t="s">
        <v>243</v>
      </c>
      <c r="E12" s="833"/>
      <c r="F12" s="363">
        <v>62790897</v>
      </c>
      <c r="G12" s="456">
        <v>7197961</v>
      </c>
      <c r="H12" s="457">
        <v>0.0038214028146844117</v>
      </c>
      <c r="I12" s="457">
        <v>0.07245763767131447</v>
      </c>
      <c r="J12" s="362">
        <v>55592936</v>
      </c>
      <c r="K12" s="458">
        <v>0.007862819360864129</v>
      </c>
      <c r="L12" s="457">
        <v>0.559621372465421</v>
      </c>
      <c r="M12" s="459">
        <v>0.046325331354732664</v>
      </c>
      <c r="N12" s="458">
        <v>0.046678445996451434</v>
      </c>
      <c r="O12" s="458">
        <v>0.046739577664858784</v>
      </c>
      <c r="Q12" s="295"/>
    </row>
    <row r="13" spans="2:17" ht="27" customHeight="1">
      <c r="B13" s="747"/>
      <c r="C13" s="747"/>
      <c r="D13" s="832" t="s">
        <v>222</v>
      </c>
      <c r="E13" s="833"/>
      <c r="F13" s="363">
        <v>40366249</v>
      </c>
      <c r="G13" s="456">
        <v>29036053</v>
      </c>
      <c r="H13" s="457">
        <v>0.015415261997324764</v>
      </c>
      <c r="I13" s="457">
        <v>0.41054526776463995</v>
      </c>
      <c r="J13" s="362">
        <v>11330196</v>
      </c>
      <c r="K13" s="458">
        <v>0.0016024928863477424</v>
      </c>
      <c r="L13" s="457">
        <v>0.16019940281297368</v>
      </c>
      <c r="M13" s="459">
        <v>0.005712046325966851</v>
      </c>
      <c r="N13" s="458">
        <v>0.006650077082724758</v>
      </c>
      <c r="O13" s="458">
        <v>0.006678296513516516</v>
      </c>
      <c r="Q13" s="295"/>
    </row>
    <row r="14" spans="2:17" ht="27" customHeight="1">
      <c r="B14" s="747"/>
      <c r="C14" s="747"/>
      <c r="D14" s="832" t="s">
        <v>244</v>
      </c>
      <c r="E14" s="833"/>
      <c r="F14" s="363">
        <v>224735601</v>
      </c>
      <c r="G14" s="456">
        <v>39208289</v>
      </c>
      <c r="H14" s="457">
        <v>0.020815709607701384</v>
      </c>
      <c r="I14" s="457">
        <v>0.10996404004950118</v>
      </c>
      <c r="J14" s="362">
        <v>185527312</v>
      </c>
      <c r="K14" s="458">
        <v>0.026240163692068358</v>
      </c>
      <c r="L14" s="457">
        <v>0.5203321360706228</v>
      </c>
      <c r="M14" s="459">
        <v>0.033404434135753745</v>
      </c>
      <c r="N14" s="458">
        <v>0.034393700523153166</v>
      </c>
      <c r="O14" s="458">
        <v>0.034455796999726174</v>
      </c>
      <c r="Q14" s="295"/>
    </row>
    <row r="15" spans="2:17" ht="27" customHeight="1">
      <c r="B15" s="747"/>
      <c r="C15" s="747"/>
      <c r="D15" s="832" t="s">
        <v>245</v>
      </c>
      <c r="E15" s="833"/>
      <c r="F15" s="363">
        <v>92167051</v>
      </c>
      <c r="G15" s="456">
        <v>11349848</v>
      </c>
      <c r="H15" s="457">
        <v>0.006025642691512255</v>
      </c>
      <c r="I15" s="457">
        <v>0.086363535576006</v>
      </c>
      <c r="J15" s="362">
        <v>80817203</v>
      </c>
      <c r="K15" s="458">
        <v>0.011430428291092355</v>
      </c>
      <c r="L15" s="457">
        <v>0.6149561991000936</v>
      </c>
      <c r="M15" s="459">
        <v>0.055812985497237566</v>
      </c>
      <c r="N15" s="458">
        <v>0.060611339274236745</v>
      </c>
      <c r="O15" s="458">
        <v>0.060739533148853886</v>
      </c>
      <c r="Q15" s="295"/>
    </row>
    <row r="16" spans="2:17" ht="27" customHeight="1">
      <c r="B16" s="747"/>
      <c r="C16" s="747"/>
      <c r="D16" s="832" t="s">
        <v>852</v>
      </c>
      <c r="E16" s="833"/>
      <c r="F16" s="363">
        <v>68403673</v>
      </c>
      <c r="G16" s="456">
        <v>2078941</v>
      </c>
      <c r="H16" s="457">
        <v>0.0011037113133792785</v>
      </c>
      <c r="I16" s="462"/>
      <c r="J16" s="362">
        <v>66324732</v>
      </c>
      <c r="K16" s="458">
        <v>0.009380677193838524</v>
      </c>
      <c r="L16" s="462"/>
      <c r="M16" s="459">
        <v>0.07430487163904236</v>
      </c>
      <c r="N16" s="458">
        <v>0.07535379587054364</v>
      </c>
      <c r="O16" s="458">
        <v>0.07539795159929205</v>
      </c>
      <c r="Q16" s="295"/>
    </row>
    <row r="17" spans="2:17" ht="27" customHeight="1">
      <c r="B17" s="747"/>
      <c r="C17" s="747"/>
      <c r="D17" s="832" t="s">
        <v>853</v>
      </c>
      <c r="E17" s="833"/>
      <c r="F17" s="363">
        <v>23764287</v>
      </c>
      <c r="G17" s="456">
        <v>1150737</v>
      </c>
      <c r="H17" s="457">
        <v>0.0006109271237731763</v>
      </c>
      <c r="I17" s="462"/>
      <c r="J17" s="362">
        <v>22613550</v>
      </c>
      <c r="K17" s="458">
        <v>0.0031983606470769783</v>
      </c>
      <c r="L17" s="462"/>
      <c r="M17" s="459">
        <v>0.04071599126874507</v>
      </c>
      <c r="N17" s="458">
        <v>0.03991909515787358</v>
      </c>
      <c r="O17" s="458">
        <v>0.039939211231601005</v>
      </c>
      <c r="Q17" s="295"/>
    </row>
    <row r="18" spans="2:17" ht="27" customHeight="1">
      <c r="B18" s="747"/>
      <c r="C18" s="747"/>
      <c r="D18" s="816" t="s">
        <v>247</v>
      </c>
      <c r="E18" s="817"/>
      <c r="F18" s="363">
        <v>119082962</v>
      </c>
      <c r="G18" s="456">
        <v>16495821</v>
      </c>
      <c r="H18" s="457">
        <v>0.008757643560437494</v>
      </c>
      <c r="I18" s="457">
        <v>0.10100008558405164</v>
      </c>
      <c r="J18" s="362">
        <v>102587141</v>
      </c>
      <c r="K18" s="458">
        <v>0.01450947218240998</v>
      </c>
      <c r="L18" s="457">
        <v>0.6281172680537194</v>
      </c>
      <c r="M18" s="459">
        <v>0.04056365124580219</v>
      </c>
      <c r="N18" s="458">
        <v>0.03911387546895658</v>
      </c>
      <c r="O18" s="458">
        <v>0.039171606078635714</v>
      </c>
      <c r="Q18" s="295"/>
    </row>
    <row r="19" spans="2:17" ht="27" customHeight="1">
      <c r="B19" s="747"/>
      <c r="C19" s="747"/>
      <c r="D19" s="816" t="s">
        <v>224</v>
      </c>
      <c r="E19" s="817"/>
      <c r="F19" s="363">
        <v>111568770</v>
      </c>
      <c r="G19" s="456">
        <v>29911604</v>
      </c>
      <c r="H19" s="457">
        <v>0.015880092670316707</v>
      </c>
      <c r="I19" s="457">
        <v>0.1677501562317392</v>
      </c>
      <c r="J19" s="362">
        <v>81657166</v>
      </c>
      <c r="K19" s="458">
        <v>0.011549228948406253</v>
      </c>
      <c r="L19" s="457">
        <v>0.45794944175982877</v>
      </c>
      <c r="M19" s="459">
        <v>0.047047933054459354</v>
      </c>
      <c r="N19" s="458">
        <v>0.053112564663983994</v>
      </c>
      <c r="O19" s="458">
        <v>0.053370016339577706</v>
      </c>
      <c r="Q19" s="295"/>
    </row>
    <row r="20" spans="2:17" ht="27" customHeight="1">
      <c r="B20" s="747"/>
      <c r="C20" s="747"/>
      <c r="D20" s="816" t="s">
        <v>248</v>
      </c>
      <c r="E20" s="817"/>
      <c r="F20" s="363">
        <v>120740372</v>
      </c>
      <c r="G20" s="456">
        <v>46924350</v>
      </c>
      <c r="H20" s="457">
        <v>0.024912172095297055</v>
      </c>
      <c r="I20" s="457">
        <v>0.2543878127916996</v>
      </c>
      <c r="J20" s="362">
        <v>73816022</v>
      </c>
      <c r="K20" s="458">
        <v>0.010440212168746988</v>
      </c>
      <c r="L20" s="457">
        <v>0.40017381989444667</v>
      </c>
      <c r="M20" s="459">
        <v>0.014885551397790056</v>
      </c>
      <c r="N20" s="458">
        <v>0.016842600792988067</v>
      </c>
      <c r="O20" s="458">
        <v>0.016887431552843172</v>
      </c>
      <c r="Q20" s="295"/>
    </row>
    <row r="21" spans="2:17" ht="27" customHeight="1">
      <c r="B21" s="747"/>
      <c r="C21" s="747"/>
      <c r="D21" s="816" t="s">
        <v>683</v>
      </c>
      <c r="E21" s="817"/>
      <c r="F21" s="363">
        <v>1567375</v>
      </c>
      <c r="G21" s="456">
        <v>386893</v>
      </c>
      <c r="H21" s="457">
        <v>0.00020540177964033094</v>
      </c>
      <c r="I21" s="457">
        <v>0.13650072009048939</v>
      </c>
      <c r="J21" s="362">
        <v>1180482</v>
      </c>
      <c r="K21" s="458">
        <v>0.0001669621608894988</v>
      </c>
      <c r="L21" s="457">
        <v>0.416488907925088</v>
      </c>
      <c r="M21" s="459">
        <v>0.013225166666666666</v>
      </c>
      <c r="N21" s="458">
        <v>0.01341171977701332</v>
      </c>
      <c r="O21" s="458">
        <v>0.013426352654565434</v>
      </c>
      <c r="Q21" s="295"/>
    </row>
    <row r="22" spans="2:17" ht="27" customHeight="1">
      <c r="B22" s="747"/>
      <c r="C22" s="747"/>
      <c r="D22" s="816" t="s">
        <v>854</v>
      </c>
      <c r="E22" s="817"/>
      <c r="F22" s="363">
        <v>358215578</v>
      </c>
      <c r="G22" s="456">
        <v>54111692</v>
      </c>
      <c r="H22" s="457">
        <v>0.0287279372750333</v>
      </c>
      <c r="I22" s="457">
        <v>0.09898752375091209</v>
      </c>
      <c r="J22" s="362">
        <v>304103886</v>
      </c>
      <c r="K22" s="458">
        <v>0.04301111066619719</v>
      </c>
      <c r="L22" s="457">
        <v>0.5563028899220092</v>
      </c>
      <c r="M22" s="459">
        <v>0.04055605898423071</v>
      </c>
      <c r="N22" s="458">
        <v>0.0389598428729775</v>
      </c>
      <c r="O22" s="458">
        <v>0.039008912318784394</v>
      </c>
      <c r="Q22" s="295"/>
    </row>
    <row r="23" spans="2:17" ht="27" customHeight="1">
      <c r="B23" s="747"/>
      <c r="C23" s="747"/>
      <c r="D23" s="828" t="s">
        <v>226</v>
      </c>
      <c r="E23" s="829"/>
      <c r="F23" s="363">
        <v>26897080</v>
      </c>
      <c r="G23" s="456">
        <v>5579840</v>
      </c>
      <c r="H23" s="457">
        <v>0.0029623411798825623</v>
      </c>
      <c r="I23" s="457">
        <v>0.1405446316053337</v>
      </c>
      <c r="J23" s="362">
        <v>21317240</v>
      </c>
      <c r="K23" s="458">
        <v>0.003015016285381784</v>
      </c>
      <c r="L23" s="457">
        <v>0.5369371958053428</v>
      </c>
      <c r="M23" s="459">
        <v>0.06054620340829507</v>
      </c>
      <c r="N23" s="458">
        <v>0.06971143645965662</v>
      </c>
      <c r="O23" s="458">
        <v>0.07002826469786266</v>
      </c>
      <c r="Q23" s="295"/>
    </row>
    <row r="24" spans="2:17" ht="27" customHeight="1">
      <c r="B24" s="747"/>
      <c r="C24" s="747"/>
      <c r="D24" s="828" t="s">
        <v>167</v>
      </c>
      <c r="E24" s="829"/>
      <c r="F24" s="363">
        <v>220811235</v>
      </c>
      <c r="G24" s="456">
        <v>37189865</v>
      </c>
      <c r="H24" s="457">
        <v>0.019744126814348298</v>
      </c>
      <c r="I24" s="457">
        <v>0.08428192867531477</v>
      </c>
      <c r="J24" s="362">
        <v>183621370</v>
      </c>
      <c r="K24" s="458">
        <v>0.025970595672522058</v>
      </c>
      <c r="L24" s="457">
        <v>0.4161338904995644</v>
      </c>
      <c r="M24" s="459">
        <v>0.01763267562483557</v>
      </c>
      <c r="N24" s="458">
        <v>0.016916175595251656</v>
      </c>
      <c r="O24" s="458">
        <v>0.016850617383902217</v>
      </c>
      <c r="Q24" s="295"/>
    </row>
    <row r="25" spans="2:17" ht="27" customHeight="1">
      <c r="B25" s="747"/>
      <c r="C25" s="747"/>
      <c r="D25" s="828" t="s">
        <v>685</v>
      </c>
      <c r="E25" s="863"/>
      <c r="F25" s="460">
        <v>-39990862</v>
      </c>
      <c r="G25" s="456">
        <v>11202216</v>
      </c>
      <c r="H25" s="461">
        <v>0.005947264753602132</v>
      </c>
      <c r="I25" s="407">
        <v>1960.142782152231</v>
      </c>
      <c r="J25" s="362">
        <v>-51193078</v>
      </c>
      <c r="K25" s="458">
        <v>-0.0072405228757953626</v>
      </c>
      <c r="L25" s="407">
        <v>-8957.668941382328</v>
      </c>
      <c r="M25" s="459">
        <v>-0.02745602661043846</v>
      </c>
      <c r="N25" s="458">
        <v>-0.026500724324027423</v>
      </c>
      <c r="O25" s="458">
        <v>-0.026262670577360397</v>
      </c>
      <c r="Q25" s="295"/>
    </row>
    <row r="26" spans="2:17" ht="27" customHeight="1">
      <c r="B26" s="747"/>
      <c r="C26" s="747"/>
      <c r="D26" s="828" t="s">
        <v>306</v>
      </c>
      <c r="E26" s="863"/>
      <c r="F26" s="363">
        <v>43559246</v>
      </c>
      <c r="G26" s="456">
        <v>9318302</v>
      </c>
      <c r="H26" s="461">
        <v>0.004947093418661116</v>
      </c>
      <c r="I26" s="457">
        <v>0.14962784851729516</v>
      </c>
      <c r="J26" s="362">
        <v>34240944</v>
      </c>
      <c r="K26" s="458">
        <v>0.004842887906072534</v>
      </c>
      <c r="L26" s="457">
        <v>0.5498210706114899</v>
      </c>
      <c r="M26" s="459">
        <v>0.03692482217035483</v>
      </c>
      <c r="N26" s="458">
        <v>0.03806978710035623</v>
      </c>
      <c r="O26" s="458">
        <v>0.03814275893217321</v>
      </c>
      <c r="Q26" s="295"/>
    </row>
    <row r="27" spans="2:17" s="275" customFormat="1" ht="27" customHeight="1">
      <c r="B27" s="747"/>
      <c r="C27" s="747"/>
      <c r="D27" s="816" t="s">
        <v>728</v>
      </c>
      <c r="E27" s="817"/>
      <c r="F27" s="362">
        <v>106309812</v>
      </c>
      <c r="G27" s="361">
        <v>8971346</v>
      </c>
      <c r="H27" s="458">
        <v>0.0047628942218369535</v>
      </c>
      <c r="I27" s="462"/>
      <c r="J27" s="362">
        <v>97338466</v>
      </c>
      <c r="K27" s="458">
        <v>0.013767122769367942</v>
      </c>
      <c r="L27" s="462"/>
      <c r="M27" s="459">
        <v>0.0701036702644041</v>
      </c>
      <c r="N27" s="458">
        <v>0.06773074028778936</v>
      </c>
      <c r="O27" s="458">
        <v>0.06783051725478431</v>
      </c>
      <c r="Q27" s="463"/>
    </row>
    <row r="28" spans="2:17" s="275" customFormat="1" ht="27" customHeight="1">
      <c r="B28" s="747"/>
      <c r="C28" s="747"/>
      <c r="D28" s="816" t="s">
        <v>729</v>
      </c>
      <c r="E28" s="817"/>
      <c r="F28" s="362">
        <v>151201833</v>
      </c>
      <c r="G28" s="361">
        <v>11870152</v>
      </c>
      <c r="H28" s="458">
        <v>0.006301872469652419</v>
      </c>
      <c r="I28" s="457">
        <v>0.05696044128334732</v>
      </c>
      <c r="J28" s="362">
        <v>139331681</v>
      </c>
      <c r="K28" s="458">
        <v>0.019706457650456612</v>
      </c>
      <c r="L28" s="457">
        <v>0.6686008767630423</v>
      </c>
      <c r="M28" s="459">
        <v>0.03344913415219679</v>
      </c>
      <c r="N28" s="458">
        <v>0.0321775860173724</v>
      </c>
      <c r="O28" s="458">
        <v>0.03218851320337102</v>
      </c>
      <c r="Q28" s="463"/>
    </row>
    <row r="29" spans="2:17" s="275" customFormat="1" ht="27" customHeight="1">
      <c r="B29" s="747"/>
      <c r="C29" s="747"/>
      <c r="D29" s="830" t="s">
        <v>831</v>
      </c>
      <c r="E29" s="831"/>
      <c r="F29" s="362">
        <v>147910225</v>
      </c>
      <c r="G29" s="361">
        <v>10840859</v>
      </c>
      <c r="H29" s="458">
        <v>0.005755420055234647</v>
      </c>
      <c r="I29" s="462"/>
      <c r="J29" s="362">
        <v>137069366</v>
      </c>
      <c r="K29" s="458">
        <v>0.01938648580758842</v>
      </c>
      <c r="L29" s="462"/>
      <c r="M29" s="459">
        <v>0.052649638084714546</v>
      </c>
      <c r="N29" s="458">
        <v>0.05265906003431153</v>
      </c>
      <c r="O29" s="458">
        <v>0.05270782126472935</v>
      </c>
      <c r="Q29" s="463"/>
    </row>
    <row r="30" spans="2:17" s="275" customFormat="1" ht="27" customHeight="1">
      <c r="B30" s="747"/>
      <c r="C30" s="747"/>
      <c r="D30" s="830" t="s">
        <v>687</v>
      </c>
      <c r="E30" s="831"/>
      <c r="F30" s="362">
        <v>150881261</v>
      </c>
      <c r="G30" s="361">
        <v>36418409</v>
      </c>
      <c r="H30" s="458">
        <v>0.019334560253789667</v>
      </c>
      <c r="I30" s="457">
        <v>0.19632738012738332</v>
      </c>
      <c r="J30" s="362">
        <v>114462852</v>
      </c>
      <c r="K30" s="458">
        <v>0.01618912030127938</v>
      </c>
      <c r="L30" s="457">
        <v>0.6170558372022352</v>
      </c>
      <c r="M30" s="459">
        <v>0.04525938791030224</v>
      </c>
      <c r="N30" s="458">
        <v>0.04538084350475038</v>
      </c>
      <c r="O30" s="458">
        <v>0.04554297017984115</v>
      </c>
      <c r="Q30" s="463"/>
    </row>
    <row r="31" spans="2:17" s="275" customFormat="1" ht="27" customHeight="1">
      <c r="B31" s="747"/>
      <c r="C31" s="747"/>
      <c r="D31" s="830" t="s">
        <v>495</v>
      </c>
      <c r="E31" s="831"/>
      <c r="F31" s="362">
        <v>196369296</v>
      </c>
      <c r="G31" s="361">
        <v>36661659</v>
      </c>
      <c r="H31" s="458">
        <v>0.019463701858568015</v>
      </c>
      <c r="I31" s="457">
        <v>0.14976777853248352</v>
      </c>
      <c r="J31" s="362">
        <v>159707637</v>
      </c>
      <c r="K31" s="458">
        <v>0.022588342883733653</v>
      </c>
      <c r="L31" s="457">
        <v>0.6524270494186385</v>
      </c>
      <c r="M31" s="459">
        <v>0.02139949248545364</v>
      </c>
      <c r="N31" s="458">
        <v>0.021148018370140312</v>
      </c>
      <c r="O31" s="458">
        <v>0.021174536051909523</v>
      </c>
      <c r="Q31" s="463"/>
    </row>
    <row r="32" spans="2:17" s="275" customFormat="1" ht="27" customHeight="1">
      <c r="B32" s="747"/>
      <c r="C32" s="513"/>
      <c r="D32" s="830" t="s">
        <v>428</v>
      </c>
      <c r="E32" s="831"/>
      <c r="F32" s="362">
        <v>70380186</v>
      </c>
      <c r="G32" s="361">
        <v>4578416</v>
      </c>
      <c r="H32" s="458">
        <v>0.002430684438161883</v>
      </c>
      <c r="I32" s="457">
        <v>0.039304388581826576</v>
      </c>
      <c r="J32" s="362">
        <v>65801770</v>
      </c>
      <c r="K32" s="458">
        <v>0.009306711758039338</v>
      </c>
      <c r="L32" s="457">
        <v>0.5648893279798031</v>
      </c>
      <c r="M32" s="459">
        <v>0.039027699138771535</v>
      </c>
      <c r="N32" s="458">
        <v>0.03648899745652008</v>
      </c>
      <c r="O32" s="458">
        <v>0.03648380719030048</v>
      </c>
      <c r="Q32" s="463"/>
    </row>
    <row r="33" spans="2:17" s="275" customFormat="1" ht="27" customHeight="1">
      <c r="B33" s="747"/>
      <c r="C33" s="513"/>
      <c r="D33" s="830" t="s">
        <v>731</v>
      </c>
      <c r="E33" s="831"/>
      <c r="F33" s="362">
        <v>621497961</v>
      </c>
      <c r="G33" s="361">
        <v>0</v>
      </c>
      <c r="H33" s="458">
        <v>0</v>
      </c>
      <c r="I33" s="457">
        <v>0</v>
      </c>
      <c r="J33" s="362">
        <v>621497961</v>
      </c>
      <c r="K33" s="458">
        <v>0.08790192697303088</v>
      </c>
      <c r="L33" s="457">
        <v>0.431844156225544</v>
      </c>
      <c r="M33" s="459">
        <v>0.0348138053660221</v>
      </c>
      <c r="N33" s="458">
        <v>0.03264792445075217</v>
      </c>
      <c r="O33" s="458">
        <v>0.03264792445075217</v>
      </c>
      <c r="Q33" s="463"/>
    </row>
    <row r="34" spans="2:17" ht="27" customHeight="1">
      <c r="B34" s="747"/>
      <c r="C34" s="746" t="s">
        <v>703</v>
      </c>
      <c r="D34" s="874" t="s">
        <v>858</v>
      </c>
      <c r="E34" s="875"/>
      <c r="F34" s="363">
        <v>285077469</v>
      </c>
      <c r="G34" s="456">
        <v>20840937</v>
      </c>
      <c r="H34" s="461">
        <v>0.011064468856174755</v>
      </c>
      <c r="I34" s="462"/>
      <c r="J34" s="362">
        <v>264236532</v>
      </c>
      <c r="K34" s="458">
        <v>0.03737244817681862</v>
      </c>
      <c r="L34" s="462"/>
      <c r="M34" s="459">
        <v>0.04440438958563536</v>
      </c>
      <c r="N34" s="458">
        <v>0.04575297218773049</v>
      </c>
      <c r="O34" s="458">
        <v>0.045792830204694074</v>
      </c>
      <c r="Q34" s="295"/>
    </row>
    <row r="35" spans="2:17" ht="27" customHeight="1">
      <c r="B35" s="747"/>
      <c r="C35" s="747"/>
      <c r="D35" s="874" t="s">
        <v>250</v>
      </c>
      <c r="E35" s="875"/>
      <c r="F35" s="363">
        <v>22898367</v>
      </c>
      <c r="G35" s="456">
        <v>3117054</v>
      </c>
      <c r="H35" s="461">
        <v>0.001654846272315633</v>
      </c>
      <c r="I35" s="457">
        <v>0.10990816392301808</v>
      </c>
      <c r="J35" s="362">
        <v>19781313</v>
      </c>
      <c r="K35" s="458">
        <v>0.0027977815533922023</v>
      </c>
      <c r="L35" s="457">
        <v>0.6974944264092084</v>
      </c>
      <c r="M35" s="459">
        <v>0.01846782086402701</v>
      </c>
      <c r="N35" s="458">
        <v>0.018143949302581702</v>
      </c>
      <c r="O35" s="458">
        <v>0.018151929234748274</v>
      </c>
      <c r="Q35" s="295"/>
    </row>
    <row r="36" spans="2:17" ht="27" customHeight="1">
      <c r="B36" s="747"/>
      <c r="C36" s="747"/>
      <c r="D36" s="874" t="s">
        <v>381</v>
      </c>
      <c r="E36" s="875"/>
      <c r="F36" s="363">
        <v>73792754</v>
      </c>
      <c r="G36" s="456">
        <v>6522866</v>
      </c>
      <c r="H36" s="461">
        <v>0.0034629943802431343</v>
      </c>
      <c r="I36" s="457">
        <v>0.0728988690530154</v>
      </c>
      <c r="J36" s="362">
        <v>67269888</v>
      </c>
      <c r="K36" s="458">
        <v>0.009514355884523918</v>
      </c>
      <c r="L36" s="457">
        <v>0.7518012414363583</v>
      </c>
      <c r="M36" s="459">
        <v>0.03173210444896773</v>
      </c>
      <c r="N36" s="458">
        <v>0.031274634401396766</v>
      </c>
      <c r="O36" s="458">
        <v>0.031298167798496604</v>
      </c>
      <c r="Q36" s="295"/>
    </row>
    <row r="37" spans="2:17" s="275" customFormat="1" ht="27" customHeight="1">
      <c r="B37" s="747"/>
      <c r="C37" s="747"/>
      <c r="D37" s="874" t="s">
        <v>755</v>
      </c>
      <c r="E37" s="875"/>
      <c r="F37" s="362">
        <v>47153930</v>
      </c>
      <c r="G37" s="456">
        <v>11034533</v>
      </c>
      <c r="H37" s="458">
        <v>0.005858241724972951</v>
      </c>
      <c r="I37" s="464"/>
      <c r="J37" s="362">
        <v>36119397</v>
      </c>
      <c r="K37" s="458">
        <v>0.005108568002854495</v>
      </c>
      <c r="L37" s="464"/>
      <c r="M37" s="459">
        <v>0.026583013882727748</v>
      </c>
      <c r="N37" s="458">
        <v>0.026750227362207578</v>
      </c>
      <c r="O37" s="458">
        <v>0.026804540516525883</v>
      </c>
      <c r="Q37" s="463"/>
    </row>
    <row r="38" spans="2:17" s="275" customFormat="1" ht="27" customHeight="1">
      <c r="B38" s="843"/>
      <c r="C38" s="748"/>
      <c r="D38" s="832" t="s">
        <v>832</v>
      </c>
      <c r="E38" s="833"/>
      <c r="F38" s="363">
        <v>55193229</v>
      </c>
      <c r="G38" s="456">
        <v>6213709</v>
      </c>
      <c r="H38" s="461">
        <v>0.0032988627004550126</v>
      </c>
      <c r="I38" s="465"/>
      <c r="J38" s="362">
        <v>48979520</v>
      </c>
      <c r="K38" s="458">
        <v>0.0069274470076887435</v>
      </c>
      <c r="L38" s="465"/>
      <c r="M38" s="459">
        <v>0.029050251543711405</v>
      </c>
      <c r="N38" s="458">
        <v>0.02927078095202111</v>
      </c>
      <c r="O38" s="458">
        <v>0.029297755909369387</v>
      </c>
      <c r="Q38" s="463"/>
    </row>
    <row r="39" spans="2:17" ht="27" customHeight="1">
      <c r="B39" s="746" t="s">
        <v>64</v>
      </c>
      <c r="C39" s="746" t="s">
        <v>69</v>
      </c>
      <c r="D39" s="816" t="s">
        <v>251</v>
      </c>
      <c r="E39" s="817"/>
      <c r="F39" s="363">
        <v>88351793</v>
      </c>
      <c r="G39" s="456">
        <v>57294070</v>
      </c>
      <c r="H39" s="461">
        <v>0.03041746410722783</v>
      </c>
      <c r="I39" s="457">
        <v>0.2524506673448613</v>
      </c>
      <c r="J39" s="362">
        <v>31057723</v>
      </c>
      <c r="K39" s="458">
        <v>0.004392667185427213</v>
      </c>
      <c r="L39" s="457">
        <v>0.13684737177096773</v>
      </c>
      <c r="M39" s="459">
        <v>0.01065139709005149</v>
      </c>
      <c r="N39" s="458">
        <v>0.013684823678426068</v>
      </c>
      <c r="O39" s="458">
        <v>0.013771022468492242</v>
      </c>
      <c r="Q39" s="295"/>
    </row>
    <row r="40" spans="2:17" ht="27" customHeight="1">
      <c r="B40" s="747"/>
      <c r="C40" s="747"/>
      <c r="D40" s="816" t="s">
        <v>252</v>
      </c>
      <c r="E40" s="817"/>
      <c r="F40" s="363">
        <v>70549645</v>
      </c>
      <c r="G40" s="456">
        <v>24914319</v>
      </c>
      <c r="H40" s="461">
        <v>0.013227030370482047</v>
      </c>
      <c r="I40" s="457">
        <v>0.20362121231513178</v>
      </c>
      <c r="J40" s="362">
        <v>45635326</v>
      </c>
      <c r="K40" s="458">
        <v>0.0064544589768050055</v>
      </c>
      <c r="L40" s="457">
        <v>0.3729710775765636</v>
      </c>
      <c r="M40" s="459">
        <v>0.039160441965440225</v>
      </c>
      <c r="N40" s="458">
        <v>0.038221711882890363</v>
      </c>
      <c r="O40" s="458">
        <v>0.038420493698909555</v>
      </c>
      <c r="Q40" s="295"/>
    </row>
    <row r="41" spans="2:17" ht="27" customHeight="1">
      <c r="B41" s="747"/>
      <c r="C41" s="747"/>
      <c r="D41" s="816" t="s">
        <v>230</v>
      </c>
      <c r="E41" s="817"/>
      <c r="F41" s="363">
        <v>85012981</v>
      </c>
      <c r="G41" s="456">
        <v>23056607</v>
      </c>
      <c r="H41" s="461">
        <v>0.012240769696706096</v>
      </c>
      <c r="I41" s="457">
        <v>0.17744494745355888</v>
      </c>
      <c r="J41" s="362">
        <v>61956374</v>
      </c>
      <c r="K41" s="458">
        <v>0.0087628359296609</v>
      </c>
      <c r="L41" s="457">
        <v>0.4768197475388743</v>
      </c>
      <c r="M41" s="459">
        <v>0.04268522351435577</v>
      </c>
      <c r="N41" s="458">
        <v>0.047134516942154724</v>
      </c>
      <c r="O41" s="458">
        <v>0.04733430956668894</v>
      </c>
      <c r="Q41" s="295"/>
    </row>
    <row r="42" spans="2:17" ht="27" customHeight="1">
      <c r="B42" s="747"/>
      <c r="C42" s="747"/>
      <c r="D42" s="816" t="s">
        <v>232</v>
      </c>
      <c r="E42" s="817"/>
      <c r="F42" s="363">
        <v>43431457</v>
      </c>
      <c r="G42" s="456">
        <v>13485489</v>
      </c>
      <c r="H42" s="461">
        <v>0.007159456076796703</v>
      </c>
      <c r="I42" s="457">
        <v>0.18989147388206135</v>
      </c>
      <c r="J42" s="362">
        <v>29945968</v>
      </c>
      <c r="K42" s="458">
        <v>0.004235425467908687</v>
      </c>
      <c r="L42" s="457">
        <v>0.42167429007172413</v>
      </c>
      <c r="M42" s="459">
        <v>0.049532235102188786</v>
      </c>
      <c r="N42" s="458">
        <v>0.049455685550801536</v>
      </c>
      <c r="O42" s="458">
        <v>0.04953518241229723</v>
      </c>
      <c r="Q42" s="295"/>
    </row>
    <row r="43" spans="2:17" ht="27" customHeight="1">
      <c r="B43" s="747"/>
      <c r="C43" s="747"/>
      <c r="D43" s="816" t="s">
        <v>253</v>
      </c>
      <c r="E43" s="817"/>
      <c r="F43" s="363">
        <v>185010244</v>
      </c>
      <c r="G43" s="456">
        <v>53287625</v>
      </c>
      <c r="H43" s="461">
        <v>0.028290439495691547</v>
      </c>
      <c r="I43" s="457">
        <v>0.15763708849324695</v>
      </c>
      <c r="J43" s="362">
        <v>131722619</v>
      </c>
      <c r="K43" s="458">
        <v>0.018630265523967456</v>
      </c>
      <c r="L43" s="457">
        <v>0.38966589612250974</v>
      </c>
      <c r="M43" s="459">
        <v>0.03279364022576905</v>
      </c>
      <c r="N43" s="458">
        <v>0.03711892705218659</v>
      </c>
      <c r="O43" s="458">
        <v>0.03716307783387461</v>
      </c>
      <c r="Q43" s="295"/>
    </row>
    <row r="44" spans="2:17" ht="27" customHeight="1">
      <c r="B44" s="747"/>
      <c r="C44" s="747"/>
      <c r="D44" s="816" t="s">
        <v>234</v>
      </c>
      <c r="E44" s="817"/>
      <c r="F44" s="363">
        <v>115476126</v>
      </c>
      <c r="G44" s="456">
        <v>23531433</v>
      </c>
      <c r="H44" s="461">
        <v>0.012492855171034916</v>
      </c>
      <c r="I44" s="457">
        <v>0.1457868725348503</v>
      </c>
      <c r="J44" s="362">
        <v>91944693</v>
      </c>
      <c r="K44" s="458">
        <v>0.013004251335981043</v>
      </c>
      <c r="L44" s="457">
        <v>0.5696350595667905</v>
      </c>
      <c r="M44" s="459">
        <v>0.05705025575010624</v>
      </c>
      <c r="N44" s="458">
        <v>0.05970187530381579</v>
      </c>
      <c r="O44" s="458">
        <v>0.05991597089643594</v>
      </c>
      <c r="Q44" s="295"/>
    </row>
    <row r="45" spans="2:17" ht="27" customHeight="1">
      <c r="B45" s="747"/>
      <c r="C45" s="747"/>
      <c r="D45" s="816" t="s">
        <v>477</v>
      </c>
      <c r="E45" s="817"/>
      <c r="F45" s="363">
        <v>41275207</v>
      </c>
      <c r="G45" s="456">
        <v>5416611</v>
      </c>
      <c r="H45" s="461">
        <v>0.0028756827831451916</v>
      </c>
      <c r="I45" s="457">
        <v>0.09207699045966615</v>
      </c>
      <c r="J45" s="362">
        <v>35858596</v>
      </c>
      <c r="K45" s="458">
        <v>0.005071681461151918</v>
      </c>
      <c r="L45" s="457">
        <v>0.6095604062741486</v>
      </c>
      <c r="M45" s="459">
        <v>0.08143190694838486</v>
      </c>
      <c r="N45" s="458">
        <v>0.09236393628568536</v>
      </c>
      <c r="O45" s="458">
        <v>0.09233630567251928</v>
      </c>
      <c r="Q45" s="295"/>
    </row>
    <row r="46" spans="2:17" s="275" customFormat="1" ht="27" customHeight="1">
      <c r="B46" s="747"/>
      <c r="C46" s="747"/>
      <c r="D46" s="816" t="s">
        <v>733</v>
      </c>
      <c r="E46" s="817"/>
      <c r="F46" s="363">
        <v>56566174</v>
      </c>
      <c r="G46" s="456">
        <v>10807144</v>
      </c>
      <c r="H46" s="458">
        <v>0.005737520736816962</v>
      </c>
      <c r="I46" s="457">
        <v>0.12009179793839123</v>
      </c>
      <c r="J46" s="362">
        <v>45759030</v>
      </c>
      <c r="K46" s="458">
        <v>0.006471955124269071</v>
      </c>
      <c r="L46" s="457">
        <v>0.5084862554451742</v>
      </c>
      <c r="M46" s="459">
        <v>0.040120216070141726</v>
      </c>
      <c r="N46" s="458">
        <v>0.04211447153994362</v>
      </c>
      <c r="O46" s="458">
        <v>0.042118617991484135</v>
      </c>
      <c r="Q46" s="463"/>
    </row>
    <row r="47" spans="2:17" s="275" customFormat="1" ht="27" customHeight="1">
      <c r="B47" s="747"/>
      <c r="C47" s="747"/>
      <c r="D47" s="816" t="s">
        <v>861</v>
      </c>
      <c r="E47" s="817"/>
      <c r="F47" s="363">
        <v>165266417</v>
      </c>
      <c r="G47" s="456">
        <v>27277743</v>
      </c>
      <c r="H47" s="458">
        <v>0.014481773918813676</v>
      </c>
      <c r="I47" s="462"/>
      <c r="J47" s="362">
        <v>137988674</v>
      </c>
      <c r="K47" s="458">
        <v>0.019516508671302567</v>
      </c>
      <c r="L47" s="462"/>
      <c r="M47" s="459">
        <v>0.04772156629976379</v>
      </c>
      <c r="N47" s="458">
        <v>0.05018447683642326</v>
      </c>
      <c r="O47" s="458">
        <v>0.05030822224062967</v>
      </c>
      <c r="Q47" s="463"/>
    </row>
    <row r="48" spans="2:17" s="275" customFormat="1" ht="27" customHeight="1">
      <c r="B48" s="747"/>
      <c r="C48" s="747"/>
      <c r="D48" s="816" t="s">
        <v>280</v>
      </c>
      <c r="E48" s="817"/>
      <c r="F48" s="363">
        <v>144423620</v>
      </c>
      <c r="G48" s="456">
        <v>97950383</v>
      </c>
      <c r="H48" s="458">
        <v>0.05200193072671777</v>
      </c>
      <c r="I48" s="457">
        <v>0.3125115661928894</v>
      </c>
      <c r="J48" s="362">
        <v>46473237</v>
      </c>
      <c r="K48" s="458">
        <v>0.006572969408300853</v>
      </c>
      <c r="L48" s="457">
        <v>0.1482732750613475</v>
      </c>
      <c r="M48" s="459">
        <v>0.014395813924179546</v>
      </c>
      <c r="N48" s="458">
        <v>0.01602264477197856</v>
      </c>
      <c r="O48" s="458">
        <v>0.016154829933707347</v>
      </c>
      <c r="Q48" s="463"/>
    </row>
    <row r="49" spans="2:17" s="275" customFormat="1" ht="27" customHeight="1">
      <c r="B49" s="747"/>
      <c r="C49" s="747"/>
      <c r="D49" s="816" t="s">
        <v>53</v>
      </c>
      <c r="E49" s="817"/>
      <c r="F49" s="362">
        <v>771330217</v>
      </c>
      <c r="G49" s="361">
        <v>248943162</v>
      </c>
      <c r="H49" s="458">
        <v>0.13216410869178613</v>
      </c>
      <c r="I49" s="457">
        <v>0.243895758305732</v>
      </c>
      <c r="J49" s="362">
        <v>522387055</v>
      </c>
      <c r="K49" s="458">
        <v>0.07388411811743123</v>
      </c>
      <c r="L49" s="457">
        <v>0.5117954873101641</v>
      </c>
      <c r="M49" s="459">
        <v>0.033655989104725254</v>
      </c>
      <c r="N49" s="458">
        <v>0.03547171376137432</v>
      </c>
      <c r="O49" s="458">
        <v>0.0356190572185428</v>
      </c>
      <c r="Q49" s="463"/>
    </row>
    <row r="50" spans="2:17" s="275" customFormat="1" ht="27" customHeight="1">
      <c r="B50" s="747"/>
      <c r="C50" s="747"/>
      <c r="D50" s="816" t="s">
        <v>361</v>
      </c>
      <c r="E50" s="817"/>
      <c r="F50" s="362">
        <v>231498332</v>
      </c>
      <c r="G50" s="361">
        <v>28014541</v>
      </c>
      <c r="H50" s="458">
        <v>0.014872940521557682</v>
      </c>
      <c r="I50" s="457">
        <v>0.09410182596407951</v>
      </c>
      <c r="J50" s="362">
        <v>203483791</v>
      </c>
      <c r="K50" s="458">
        <v>0.02877984878324883</v>
      </c>
      <c r="L50" s="457">
        <v>0.6835091921439345</v>
      </c>
      <c r="M50" s="459">
        <v>0.05862003450276243</v>
      </c>
      <c r="N50" s="458">
        <v>0.05886600719865844</v>
      </c>
      <c r="O50" s="458">
        <v>0.05897294923783504</v>
      </c>
      <c r="Q50" s="463"/>
    </row>
    <row r="51" spans="2:17" s="275" customFormat="1" ht="27" customHeight="1">
      <c r="B51" s="748"/>
      <c r="C51" s="748"/>
      <c r="D51" s="816" t="s">
        <v>837</v>
      </c>
      <c r="E51" s="817"/>
      <c r="F51" s="362">
        <v>128500354</v>
      </c>
      <c r="G51" s="361">
        <v>33978454</v>
      </c>
      <c r="H51" s="458">
        <v>0.018039186340996403</v>
      </c>
      <c r="I51" s="457">
        <v>0.233871641603911</v>
      </c>
      <c r="J51" s="362">
        <v>94521900</v>
      </c>
      <c r="K51" s="458">
        <v>0.013368760112717615</v>
      </c>
      <c r="L51" s="457">
        <v>0.6505885147252644</v>
      </c>
      <c r="M51" s="459">
        <v>0.05609015509925377</v>
      </c>
      <c r="N51" s="458">
        <v>0.054186361130493</v>
      </c>
      <c r="O51" s="458">
        <v>0.05432949585309888</v>
      </c>
      <c r="Q51" s="463"/>
    </row>
    <row r="52" spans="2:17" ht="27" customHeight="1">
      <c r="B52" s="746" t="s">
        <v>64</v>
      </c>
      <c r="C52" s="746" t="s">
        <v>703</v>
      </c>
      <c r="D52" s="816" t="s">
        <v>865</v>
      </c>
      <c r="E52" s="817"/>
      <c r="F52" s="363">
        <v>508723448</v>
      </c>
      <c r="G52" s="456">
        <v>52531151</v>
      </c>
      <c r="H52" s="461">
        <v>0.027888826890005637</v>
      </c>
      <c r="I52" s="467"/>
      <c r="J52" s="362">
        <v>456192297</v>
      </c>
      <c r="K52" s="458">
        <v>0.06452182387216748</v>
      </c>
      <c r="L52" s="467"/>
      <c r="M52" s="459">
        <v>0.09019076395027624</v>
      </c>
      <c r="N52" s="458">
        <v>0.11873496580294797</v>
      </c>
      <c r="O52" s="458">
        <v>0.11913884986765749</v>
      </c>
      <c r="Q52" s="295"/>
    </row>
    <row r="53" spans="2:17" ht="27" customHeight="1">
      <c r="B53" s="747"/>
      <c r="C53" s="747"/>
      <c r="D53" s="858" t="s">
        <v>734</v>
      </c>
      <c r="E53" s="859"/>
      <c r="F53" s="363">
        <v>77264612</v>
      </c>
      <c r="G53" s="456">
        <v>17637388</v>
      </c>
      <c r="H53" s="466">
        <v>0.009363702324433416</v>
      </c>
      <c r="I53" s="467"/>
      <c r="J53" s="362">
        <v>59627224</v>
      </c>
      <c r="K53" s="468">
        <v>0.008433411239546374</v>
      </c>
      <c r="L53" s="467"/>
      <c r="M53" s="458">
        <v>0.05725844977637464</v>
      </c>
      <c r="N53" s="458">
        <v>0.06395060924363138</v>
      </c>
      <c r="O53" s="458">
        <v>0.06422368482756062</v>
      </c>
      <c r="Q53" s="295"/>
    </row>
    <row r="54" spans="2:17" s="275" customFormat="1" ht="27" customHeight="1">
      <c r="B54" s="747"/>
      <c r="C54" s="747"/>
      <c r="D54" s="858" t="s">
        <v>735</v>
      </c>
      <c r="E54" s="859"/>
      <c r="F54" s="363">
        <v>163045490</v>
      </c>
      <c r="G54" s="456">
        <v>24047521</v>
      </c>
      <c r="H54" s="458">
        <v>0.01276684667165917</v>
      </c>
      <c r="I54" s="469"/>
      <c r="J54" s="362">
        <v>138997969</v>
      </c>
      <c r="K54" s="458">
        <v>0.01965925889890025</v>
      </c>
      <c r="L54" s="469"/>
      <c r="M54" s="459">
        <v>0.03860878398627155</v>
      </c>
      <c r="N54" s="458">
        <v>0.038775788318258904</v>
      </c>
      <c r="O54" s="458">
        <v>0.03883734400789601</v>
      </c>
      <c r="Q54" s="463"/>
    </row>
    <row r="55" spans="2:17" s="275" customFormat="1" ht="27" customHeight="1">
      <c r="B55" s="747"/>
      <c r="C55" s="873"/>
      <c r="D55" s="858" t="s">
        <v>736</v>
      </c>
      <c r="E55" s="859"/>
      <c r="F55" s="363">
        <v>112793380</v>
      </c>
      <c r="G55" s="456">
        <v>36881750</v>
      </c>
      <c r="H55" s="458">
        <v>0.019580548333130287</v>
      </c>
      <c r="I55" s="457">
        <v>0.28541193101772366</v>
      </c>
      <c r="J55" s="362">
        <v>75911630</v>
      </c>
      <c r="K55" s="458">
        <v>0.01073660570973899</v>
      </c>
      <c r="L55" s="457">
        <v>0.58744731215311</v>
      </c>
      <c r="M55" s="459">
        <v>0.035312909760589324</v>
      </c>
      <c r="N55" s="458">
        <v>0.037822916706787994</v>
      </c>
      <c r="O55" s="458">
        <v>0.03799433885747447</v>
      </c>
      <c r="Q55" s="463"/>
    </row>
    <row r="56" spans="2:17" s="275" customFormat="1" ht="27" customHeight="1">
      <c r="B56" s="748"/>
      <c r="C56" s="843"/>
      <c r="D56" s="858" t="s">
        <v>499</v>
      </c>
      <c r="E56" s="859"/>
      <c r="F56" s="363">
        <v>345698795</v>
      </c>
      <c r="G56" s="456">
        <v>110699464</v>
      </c>
      <c r="H56" s="458">
        <v>0.0587704272520587</v>
      </c>
      <c r="I56" s="457">
        <v>0.2307043746477456</v>
      </c>
      <c r="J56" s="362">
        <v>234999331</v>
      </c>
      <c r="K56" s="458">
        <v>0.03323726758336559</v>
      </c>
      <c r="L56" s="457">
        <v>0.4897528112782332</v>
      </c>
      <c r="M56" s="459">
        <v>0.0314253102477395</v>
      </c>
      <c r="N56" s="458">
        <v>0.03300864745650593</v>
      </c>
      <c r="O56" s="458">
        <v>0.03313529642162126</v>
      </c>
      <c r="Q56" s="463"/>
    </row>
    <row r="57" spans="2:17" ht="27" customHeight="1">
      <c r="B57" s="746" t="s">
        <v>65</v>
      </c>
      <c r="C57" s="746" t="s">
        <v>69</v>
      </c>
      <c r="D57" s="816" t="s">
        <v>236</v>
      </c>
      <c r="E57" s="817"/>
      <c r="F57" s="363">
        <v>88863459</v>
      </c>
      <c r="G57" s="456">
        <v>18551042</v>
      </c>
      <c r="H57" s="461">
        <v>0.009848761908286074</v>
      </c>
      <c r="I57" s="457">
        <v>0.145144859499609</v>
      </c>
      <c r="J57" s="362">
        <v>70312417</v>
      </c>
      <c r="K57" s="458">
        <v>0.009944677750006802</v>
      </c>
      <c r="L57" s="457">
        <v>0.5501300620495021</v>
      </c>
      <c r="M57" s="459">
        <v>0.06625711830691382</v>
      </c>
      <c r="N57" s="458">
        <v>0.07919259939243171</v>
      </c>
      <c r="O57" s="458">
        <v>0.07960499775197269</v>
      </c>
      <c r="Q57" s="295"/>
    </row>
    <row r="58" spans="2:17" ht="27" customHeight="1">
      <c r="B58" s="870"/>
      <c r="C58" s="747"/>
      <c r="D58" s="816" t="s">
        <v>337</v>
      </c>
      <c r="E58" s="817"/>
      <c r="F58" s="363">
        <v>103103047</v>
      </c>
      <c r="G58" s="456">
        <v>23016460</v>
      </c>
      <c r="H58" s="461">
        <v>0.012219455624734725</v>
      </c>
      <c r="I58" s="457">
        <v>0.15653114971212234</v>
      </c>
      <c r="J58" s="362">
        <v>80086587</v>
      </c>
      <c r="K58" s="458">
        <v>0.011327093190565246</v>
      </c>
      <c r="L58" s="457">
        <v>0.5446556742274837</v>
      </c>
      <c r="M58" s="459">
        <v>0.038915801444451836</v>
      </c>
      <c r="N58" s="458">
        <v>0.03889546620584791</v>
      </c>
      <c r="O58" s="458">
        <v>0.03896001633145835</v>
      </c>
      <c r="Q58" s="295"/>
    </row>
    <row r="59" spans="2:17" ht="27" customHeight="1">
      <c r="B59" s="870"/>
      <c r="C59" s="747"/>
      <c r="D59" s="816" t="s">
        <v>338</v>
      </c>
      <c r="E59" s="817"/>
      <c r="F59" s="363">
        <v>97511041</v>
      </c>
      <c r="G59" s="456">
        <v>31902156</v>
      </c>
      <c r="H59" s="461">
        <v>0.016936878198270482</v>
      </c>
      <c r="I59" s="457">
        <v>0.2250453082938462</v>
      </c>
      <c r="J59" s="362">
        <v>65608885</v>
      </c>
      <c r="K59" s="458">
        <v>0.009279430955449235</v>
      </c>
      <c r="L59" s="457">
        <v>0.462820498766306</v>
      </c>
      <c r="M59" s="459">
        <v>0.04562248623547342</v>
      </c>
      <c r="N59" s="458">
        <v>0.04167291843429619</v>
      </c>
      <c r="O59" s="458">
        <v>0.04186834335508805</v>
      </c>
      <c r="Q59" s="295"/>
    </row>
    <row r="60" spans="2:17" ht="27" customHeight="1">
      <c r="B60" s="870"/>
      <c r="C60" s="747"/>
      <c r="D60" s="816" t="s">
        <v>339</v>
      </c>
      <c r="E60" s="817"/>
      <c r="F60" s="363">
        <v>45508530</v>
      </c>
      <c r="G60" s="456">
        <v>15695648</v>
      </c>
      <c r="H60" s="461">
        <v>0.008332831123355039</v>
      </c>
      <c r="I60" s="457">
        <v>0.2047358247947975</v>
      </c>
      <c r="J60" s="362">
        <v>29812882</v>
      </c>
      <c r="K60" s="458">
        <v>0.00421660237179698</v>
      </c>
      <c r="L60" s="457">
        <v>0.3888826371348269</v>
      </c>
      <c r="M60" s="459">
        <v>0.038538397542144776</v>
      </c>
      <c r="N60" s="458">
        <v>0.042171047810908864</v>
      </c>
      <c r="O60" s="458">
        <v>0.042342460178738196</v>
      </c>
      <c r="Q60" s="295"/>
    </row>
    <row r="61" spans="2:17" ht="27" customHeight="1">
      <c r="B61" s="870"/>
      <c r="C61" s="747"/>
      <c r="D61" s="816" t="s">
        <v>237</v>
      </c>
      <c r="E61" s="817"/>
      <c r="F61" s="363">
        <v>130145555</v>
      </c>
      <c r="G61" s="456">
        <v>48409617</v>
      </c>
      <c r="H61" s="461">
        <v>0.02570070144331073</v>
      </c>
      <c r="I61" s="457">
        <v>0.263479826554555</v>
      </c>
      <c r="J61" s="362">
        <v>81735938</v>
      </c>
      <c r="K61" s="458">
        <v>0.011560370112216957</v>
      </c>
      <c r="L61" s="457">
        <v>0.44486554742859996</v>
      </c>
      <c r="M61" s="459">
        <v>0.05232590962027536</v>
      </c>
      <c r="N61" s="458">
        <v>0.06961557027634822</v>
      </c>
      <c r="O61" s="458">
        <v>0.07024040784140188</v>
      </c>
      <c r="Q61" s="295"/>
    </row>
    <row r="62" spans="2:17" ht="27" customHeight="1">
      <c r="B62" s="870"/>
      <c r="C62" s="747"/>
      <c r="D62" s="816" t="s">
        <v>238</v>
      </c>
      <c r="E62" s="817"/>
      <c r="F62" s="363">
        <v>63210129</v>
      </c>
      <c r="G62" s="456">
        <v>17302819</v>
      </c>
      <c r="H62" s="461">
        <v>0.00918607939506409</v>
      </c>
      <c r="I62" s="457">
        <v>0.17535572511774739</v>
      </c>
      <c r="J62" s="362">
        <v>45907310</v>
      </c>
      <c r="K62" s="458">
        <v>0.0064929271926417315</v>
      </c>
      <c r="L62" s="457">
        <v>0.465248444964674</v>
      </c>
      <c r="M62" s="459">
        <v>0.055434439904720946</v>
      </c>
      <c r="N62" s="458">
        <v>0.07213281079357355</v>
      </c>
      <c r="O62" s="458">
        <v>0.07235785647255571</v>
      </c>
      <c r="Q62" s="295"/>
    </row>
    <row r="63" spans="2:17" ht="27" customHeight="1">
      <c r="B63" s="870"/>
      <c r="C63" s="747"/>
      <c r="D63" s="816" t="s">
        <v>628</v>
      </c>
      <c r="E63" s="817"/>
      <c r="F63" s="363">
        <v>62816776</v>
      </c>
      <c r="G63" s="456">
        <v>25714077</v>
      </c>
      <c r="H63" s="461">
        <v>0.01365162248375779</v>
      </c>
      <c r="I63" s="457">
        <v>0.2603560316051876</v>
      </c>
      <c r="J63" s="362">
        <v>37102699</v>
      </c>
      <c r="K63" s="458">
        <v>0.005247641895321272</v>
      </c>
      <c r="L63" s="457">
        <v>0.37566627312665213</v>
      </c>
      <c r="M63" s="459">
        <v>0.026626462584298384</v>
      </c>
      <c r="N63" s="458">
        <v>0.03273170270981508</v>
      </c>
      <c r="O63" s="458">
        <v>0.03291196693204038</v>
      </c>
      <c r="Q63" s="295"/>
    </row>
    <row r="64" spans="2:17" ht="27" customHeight="1">
      <c r="B64" s="870"/>
      <c r="C64" s="747"/>
      <c r="D64" s="816" t="s">
        <v>497</v>
      </c>
      <c r="E64" s="817"/>
      <c r="F64" s="363">
        <v>41289240</v>
      </c>
      <c r="G64" s="456">
        <v>12244093</v>
      </c>
      <c r="H64" s="461">
        <v>0.0065003980229203385</v>
      </c>
      <c r="I64" s="457">
        <v>0.1320053129039593</v>
      </c>
      <c r="J64" s="362">
        <v>29045147</v>
      </c>
      <c r="K64" s="458">
        <v>0.004108017323833098</v>
      </c>
      <c r="L64" s="457">
        <v>0.3131398722695503</v>
      </c>
      <c r="M64" s="459">
        <v>0.02736995573656219</v>
      </c>
      <c r="N64" s="458">
        <v>0.027967132406355517</v>
      </c>
      <c r="O64" s="458">
        <v>0.027437082597687026</v>
      </c>
      <c r="Q64" s="295"/>
    </row>
    <row r="65" spans="2:17" ht="27" customHeight="1">
      <c r="B65" s="870"/>
      <c r="C65" s="747"/>
      <c r="D65" s="816" t="s">
        <v>693</v>
      </c>
      <c r="E65" s="817"/>
      <c r="F65" s="363">
        <v>60556326</v>
      </c>
      <c r="G65" s="456">
        <v>9790734</v>
      </c>
      <c r="H65" s="461">
        <v>0.005197907916620606</v>
      </c>
      <c r="I65" s="457">
        <v>0.12193537508588234</v>
      </c>
      <c r="J65" s="362">
        <v>50765592</v>
      </c>
      <c r="K65" s="458">
        <v>0.007180061143799442</v>
      </c>
      <c r="L65" s="457">
        <v>0.6322428432819099</v>
      </c>
      <c r="M65" s="459">
        <v>0.05331906388121547</v>
      </c>
      <c r="N65" s="458">
        <v>0.0573002847402672</v>
      </c>
      <c r="O65" s="458">
        <v>0.057457721699392186</v>
      </c>
      <c r="Q65" s="295"/>
    </row>
    <row r="66" spans="2:17" ht="27" customHeight="1">
      <c r="B66" s="870"/>
      <c r="C66" s="747"/>
      <c r="D66" s="816" t="s">
        <v>498</v>
      </c>
      <c r="E66" s="872"/>
      <c r="F66" s="363">
        <v>80758555</v>
      </c>
      <c r="G66" s="456">
        <v>33822625</v>
      </c>
      <c r="H66" s="461">
        <v>0.01795645660972814</v>
      </c>
      <c r="I66" s="457">
        <v>0.26328779537116975</v>
      </c>
      <c r="J66" s="362">
        <v>46935930</v>
      </c>
      <c r="K66" s="458">
        <v>0.0066384106628972345</v>
      </c>
      <c r="L66" s="457">
        <v>0.36536660100733004</v>
      </c>
      <c r="M66" s="459">
        <v>0.022878850275842452</v>
      </c>
      <c r="N66" s="458">
        <v>0.02274214437369637</v>
      </c>
      <c r="O66" s="458">
        <v>0.022834931714236336</v>
      </c>
      <c r="Q66" s="295"/>
    </row>
    <row r="67" spans="2:17" ht="27" customHeight="1">
      <c r="B67" s="870"/>
      <c r="C67" s="748"/>
      <c r="D67" s="816" t="s">
        <v>737</v>
      </c>
      <c r="E67" s="872"/>
      <c r="F67" s="363">
        <v>348291163</v>
      </c>
      <c r="G67" s="456">
        <v>93488624</v>
      </c>
      <c r="H67" s="461">
        <v>0.04963317957607337</v>
      </c>
      <c r="I67" s="457">
        <v>0.19818230803401035</v>
      </c>
      <c r="J67" s="362">
        <v>254802539</v>
      </c>
      <c r="K67" s="458">
        <v>0.0360381458688661</v>
      </c>
      <c r="L67" s="457">
        <v>0.5401443845397268</v>
      </c>
      <c r="M67" s="459">
        <v>0.04672865810319775</v>
      </c>
      <c r="N67" s="458">
        <v>0.045189809666675816</v>
      </c>
      <c r="O67" s="458">
        <v>0.04537424127608956</v>
      </c>
      <c r="Q67" s="295"/>
    </row>
    <row r="68" spans="2:17" ht="27" customHeight="1">
      <c r="B68" s="870"/>
      <c r="C68" s="746" t="s">
        <v>703</v>
      </c>
      <c r="D68" s="818" t="s">
        <v>869</v>
      </c>
      <c r="E68" s="819"/>
      <c r="F68" s="363">
        <v>345791366</v>
      </c>
      <c r="G68" s="456">
        <v>31360730</v>
      </c>
      <c r="H68" s="461">
        <v>0.016649434734719717</v>
      </c>
      <c r="I68" s="467"/>
      <c r="J68" s="362">
        <v>314430636</v>
      </c>
      <c r="K68" s="458">
        <v>0.04447168058167717</v>
      </c>
      <c r="L68" s="462"/>
      <c r="M68" s="459">
        <v>0.04877483303867403</v>
      </c>
      <c r="N68" s="458">
        <v>0.05049482106525449</v>
      </c>
      <c r="O68" s="458">
        <v>0.050557953617778706</v>
      </c>
      <c r="Q68" s="295"/>
    </row>
    <row r="69" spans="2:17" ht="27" customHeight="1">
      <c r="B69" s="870"/>
      <c r="C69" s="747"/>
      <c r="D69" s="816" t="s">
        <v>833</v>
      </c>
      <c r="E69" s="817"/>
      <c r="F69" s="363">
        <v>102289443</v>
      </c>
      <c r="G69" s="456">
        <v>26736267</v>
      </c>
      <c r="H69" s="466">
        <v>0.014194303910225959</v>
      </c>
      <c r="I69" s="467"/>
      <c r="J69" s="362">
        <v>75553176</v>
      </c>
      <c r="K69" s="468">
        <v>0.010685907558967115</v>
      </c>
      <c r="L69" s="467"/>
      <c r="M69" s="458">
        <v>0.028058676719269864</v>
      </c>
      <c r="N69" s="458">
        <v>0.029089979302209492</v>
      </c>
      <c r="O69" s="458">
        <v>0.029164418295279104</v>
      </c>
      <c r="Q69" s="295"/>
    </row>
    <row r="70" spans="2:17" ht="27" customHeight="1">
      <c r="B70" s="870"/>
      <c r="C70" s="747"/>
      <c r="D70" s="855" t="s">
        <v>834</v>
      </c>
      <c r="E70" s="829"/>
      <c r="F70" s="363">
        <v>197028825</v>
      </c>
      <c r="G70" s="456">
        <v>64240280</v>
      </c>
      <c r="H70" s="461">
        <v>0.03410521212995107</v>
      </c>
      <c r="I70" s="469"/>
      <c r="J70" s="362">
        <v>132788545</v>
      </c>
      <c r="K70" s="458">
        <v>0.01878102539011391</v>
      </c>
      <c r="L70" s="469"/>
      <c r="M70" s="459">
        <v>0.03708836635879463</v>
      </c>
      <c r="N70" s="458">
        <v>0.04053299496755706</v>
      </c>
      <c r="O70" s="458">
        <v>0.040679660503378165</v>
      </c>
      <c r="Q70" s="295"/>
    </row>
    <row r="71" spans="2:17" s="275" customFormat="1" ht="27" customHeight="1">
      <c r="B71" s="871"/>
      <c r="C71" s="748"/>
      <c r="D71" s="820" t="s">
        <v>697</v>
      </c>
      <c r="E71" s="820"/>
      <c r="F71" s="363">
        <v>102786871</v>
      </c>
      <c r="G71" s="456">
        <v>12466233</v>
      </c>
      <c r="H71" s="458">
        <v>0.006618332313096959</v>
      </c>
      <c r="I71" s="457">
        <v>0.09177853583268625</v>
      </c>
      <c r="J71" s="362">
        <v>90320638</v>
      </c>
      <c r="K71" s="458">
        <v>0.012774552168858295</v>
      </c>
      <c r="L71" s="457">
        <v>0.664955958316685</v>
      </c>
      <c r="M71" s="459">
        <v>0.03035638385819521</v>
      </c>
      <c r="N71" s="458">
        <v>0.030313358136098253</v>
      </c>
      <c r="O71" s="458">
        <v>0.03034398948650424</v>
      </c>
      <c r="Q71" s="463"/>
    </row>
    <row r="72" spans="2:17" ht="12" customHeight="1">
      <c r="B72" s="217"/>
      <c r="C72" s="217"/>
      <c r="D72" s="864"/>
      <c r="E72" s="864"/>
      <c r="F72" s="370"/>
      <c r="G72" s="218"/>
      <c r="H72" s="417"/>
      <c r="I72" s="470"/>
      <c r="J72" s="372"/>
      <c r="K72" s="417"/>
      <c r="L72" s="470"/>
      <c r="M72" s="417"/>
      <c r="N72" s="417"/>
      <c r="O72" s="417"/>
      <c r="Q72" s="295"/>
    </row>
    <row r="73" spans="2:17" ht="36" customHeight="1">
      <c r="B73" s="775" t="s">
        <v>15</v>
      </c>
      <c r="C73" s="776"/>
      <c r="D73" s="776"/>
      <c r="E73" s="865"/>
      <c r="F73" s="639">
        <v>8953947778</v>
      </c>
      <c r="G73" s="639">
        <v>1883591275</v>
      </c>
      <c r="H73" s="662">
        <v>1</v>
      </c>
      <c r="I73" s="663">
        <v>0.14184937078025178</v>
      </c>
      <c r="J73" s="639">
        <v>7070356503</v>
      </c>
      <c r="K73" s="664">
        <v>1</v>
      </c>
      <c r="L73" s="663">
        <v>0.5324539534950922</v>
      </c>
      <c r="M73" s="662">
        <v>0.03603415086392148</v>
      </c>
      <c r="N73" s="664">
        <v>0.037141433875246294</v>
      </c>
      <c r="O73" s="664">
        <v>0.03720576309617284</v>
      </c>
      <c r="Q73" s="295"/>
    </row>
    <row r="74" spans="2:17" s="374" customFormat="1" ht="12" customHeight="1">
      <c r="B74" s="375"/>
      <c r="C74" s="375"/>
      <c r="D74" s="375"/>
      <c r="E74" s="375"/>
      <c r="F74" s="421"/>
      <c r="G74" s="421"/>
      <c r="H74" s="354"/>
      <c r="I74" s="471"/>
      <c r="J74" s="421"/>
      <c r="K74" s="354"/>
      <c r="L74" s="471"/>
      <c r="M74" s="472"/>
      <c r="N74" s="472"/>
      <c r="O74" s="472"/>
      <c r="Q74" s="473"/>
    </row>
    <row r="75" spans="2:21" s="374" customFormat="1" ht="19.5" customHeight="1">
      <c r="B75" s="849" t="s">
        <v>835</v>
      </c>
      <c r="C75" s="849"/>
      <c r="D75" s="850" t="s">
        <v>876</v>
      </c>
      <c r="E75" s="866"/>
      <c r="F75" s="866"/>
      <c r="G75" s="866"/>
      <c r="H75" s="866"/>
      <c r="I75" s="866"/>
      <c r="J75" s="866"/>
      <c r="K75" s="866"/>
      <c r="L75" s="866"/>
      <c r="M75" s="866"/>
      <c r="N75" s="866"/>
      <c r="O75" s="866"/>
      <c r="P75" s="174"/>
      <c r="Q75" s="174"/>
      <c r="R75" s="174"/>
      <c r="S75" s="174"/>
      <c r="T75" s="174"/>
      <c r="U75" s="174"/>
    </row>
    <row r="76" spans="2:21" s="374" customFormat="1" ht="19.5" customHeight="1">
      <c r="B76" s="516"/>
      <c r="C76" s="516"/>
      <c r="D76" s="517"/>
      <c r="E76" s="522"/>
      <c r="F76" s="522"/>
      <c r="G76" s="522"/>
      <c r="H76" s="522"/>
      <c r="I76" s="522"/>
      <c r="J76" s="522"/>
      <c r="K76" s="522"/>
      <c r="L76" s="522"/>
      <c r="M76" s="522"/>
      <c r="N76" s="522"/>
      <c r="O76" s="522"/>
      <c r="P76" s="174"/>
      <c r="Q76" s="174"/>
      <c r="R76" s="174"/>
      <c r="S76" s="174"/>
      <c r="T76" s="174"/>
      <c r="U76" s="174"/>
    </row>
    <row r="77" spans="2:21" s="374" customFormat="1" ht="19.5" customHeight="1">
      <c r="B77" s="849"/>
      <c r="C77" s="849"/>
      <c r="D77" s="850"/>
      <c r="E77" s="866"/>
      <c r="F77" s="866"/>
      <c r="G77" s="866"/>
      <c r="H77" s="866"/>
      <c r="I77" s="866"/>
      <c r="J77" s="866"/>
      <c r="K77" s="866"/>
      <c r="L77" s="866"/>
      <c r="M77" s="866"/>
      <c r="N77" s="866"/>
      <c r="O77" s="866"/>
      <c r="P77" s="174"/>
      <c r="Q77" s="174"/>
      <c r="R77" s="174"/>
      <c r="S77" s="174"/>
      <c r="T77" s="174"/>
      <c r="U77" s="174"/>
    </row>
    <row r="78" spans="2:16" ht="27" customHeight="1">
      <c r="B78" s="528" t="s">
        <v>741</v>
      </c>
      <c r="C78" s="530"/>
      <c r="D78" s="531"/>
      <c r="E78" s="532"/>
      <c r="F78" s="616"/>
      <c r="G78" s="530"/>
      <c r="H78" s="533"/>
      <c r="I78" s="533"/>
      <c r="J78" s="533"/>
      <c r="K78" s="533"/>
      <c r="L78" s="528"/>
      <c r="M78" s="528"/>
      <c r="N78" s="528"/>
      <c r="O78" s="528"/>
      <c r="P78" s="194"/>
    </row>
    <row r="79" spans="2:15" ht="27" customHeight="1">
      <c r="B79" s="812" t="s">
        <v>742</v>
      </c>
      <c r="C79" s="383" t="s">
        <v>743</v>
      </c>
      <c r="D79" s="402"/>
      <c r="E79" s="474"/>
      <c r="F79" s="460">
        <v>3749779160</v>
      </c>
      <c r="G79" s="362">
        <v>529095015</v>
      </c>
      <c r="H79" s="475">
        <v>0.28089693450082476</v>
      </c>
      <c r="I79" s="458">
        <v>0.08787415903265866</v>
      </c>
      <c r="J79" s="362">
        <v>3220684145</v>
      </c>
      <c r="K79" s="458">
        <v>0.4555193424310983</v>
      </c>
      <c r="L79" s="435">
        <v>0.534903755900426</v>
      </c>
      <c r="M79" s="435">
        <v>0.031447613352148136</v>
      </c>
      <c r="N79" s="435">
        <v>0.03145731845185275</v>
      </c>
      <c r="O79" s="435">
        <v>0.031472741086621035</v>
      </c>
    </row>
    <row r="80" spans="2:15" ht="27" customHeight="1">
      <c r="B80" s="813"/>
      <c r="C80" s="385"/>
      <c r="D80" s="398" t="s">
        <v>744</v>
      </c>
      <c r="E80" s="474"/>
      <c r="F80" s="292">
        <v>3265663411</v>
      </c>
      <c r="G80" s="292">
        <v>481365916</v>
      </c>
      <c r="H80" s="475">
        <v>0.25555752056666325</v>
      </c>
      <c r="I80" s="458">
        <v>0.08856094522872944</v>
      </c>
      <c r="J80" s="362">
        <v>2784297495</v>
      </c>
      <c r="K80" s="458">
        <v>0.39379874180582036</v>
      </c>
      <c r="L80" s="435">
        <v>0.5122506803227497</v>
      </c>
      <c r="M80" s="435">
        <v>0.030858547451045572</v>
      </c>
      <c r="N80" s="435">
        <v>0.030819311424222846</v>
      </c>
      <c r="O80" s="435">
        <v>0.03083254326802286</v>
      </c>
    </row>
    <row r="81" spans="2:15" ht="27" customHeight="1">
      <c r="B81" s="813"/>
      <c r="C81" s="385"/>
      <c r="D81" s="401" t="s">
        <v>745</v>
      </c>
      <c r="E81" s="476"/>
      <c r="F81" s="422">
        <v>484115749</v>
      </c>
      <c r="G81" s="422">
        <v>47729099</v>
      </c>
      <c r="H81" s="475">
        <v>0.025339413934161486</v>
      </c>
      <c r="I81" s="458">
        <v>0.08149991657925651</v>
      </c>
      <c r="J81" s="362">
        <v>436386650</v>
      </c>
      <c r="K81" s="458">
        <v>0.061720600625277976</v>
      </c>
      <c r="L81" s="435">
        <v>0.7451528798249724</v>
      </c>
      <c r="M81" s="435">
        <v>0.035809002152616586</v>
      </c>
      <c r="N81" s="435">
        <v>0.03624461337449091</v>
      </c>
      <c r="O81" s="435">
        <v>0.0362789638465062</v>
      </c>
    </row>
    <row r="82" spans="2:15" ht="27" customHeight="1">
      <c r="B82" s="813"/>
      <c r="C82" s="383" t="s">
        <v>746</v>
      </c>
      <c r="D82" s="402"/>
      <c r="E82" s="477"/>
      <c r="F82" s="422">
        <v>3334218292</v>
      </c>
      <c r="G82" s="422">
        <v>889754855</v>
      </c>
      <c r="H82" s="475">
        <v>0.47237151010906014</v>
      </c>
      <c r="I82" s="458">
        <v>0.18812830086601118</v>
      </c>
      <c r="J82" s="362">
        <v>2444463437</v>
      </c>
      <c r="K82" s="458">
        <v>0.3457341134018911</v>
      </c>
      <c r="L82" s="435">
        <v>0.516853322404068</v>
      </c>
      <c r="M82" s="435">
        <v>0.04110319520164209</v>
      </c>
      <c r="N82" s="435">
        <v>0.04431263251436166</v>
      </c>
      <c r="O82" s="435">
        <v>0.04447130550499905</v>
      </c>
    </row>
    <row r="83" spans="2:15" ht="27" customHeight="1">
      <c r="B83" s="813"/>
      <c r="C83" s="385"/>
      <c r="D83" s="398" t="s">
        <v>744</v>
      </c>
      <c r="E83" s="477"/>
      <c r="F83" s="422">
        <v>2126692567</v>
      </c>
      <c r="G83" s="422">
        <v>647957581</v>
      </c>
      <c r="H83" s="475">
        <v>0.3440011586377729</v>
      </c>
      <c r="I83" s="458">
        <v>0.2022949614851228</v>
      </c>
      <c r="J83" s="362">
        <v>1478734986</v>
      </c>
      <c r="K83" s="458">
        <v>0.20914574609817238</v>
      </c>
      <c r="L83" s="435">
        <v>0.4616670069326245</v>
      </c>
      <c r="M83" s="435">
        <v>0.036835725669670645</v>
      </c>
      <c r="N83" s="435">
        <v>0.03926236259372754</v>
      </c>
      <c r="O83" s="435">
        <v>0.03940644710776014</v>
      </c>
    </row>
    <row r="84" spans="2:15" ht="27" customHeight="1">
      <c r="B84" s="813"/>
      <c r="C84" s="385"/>
      <c r="D84" s="401" t="s">
        <v>745</v>
      </c>
      <c r="E84" s="477"/>
      <c r="F84" s="422">
        <v>1207525725</v>
      </c>
      <c r="G84" s="422">
        <v>241797274</v>
      </c>
      <c r="H84" s="475">
        <v>0.1283703514712872</v>
      </c>
      <c r="I84" s="458">
        <v>0.15840215038282862</v>
      </c>
      <c r="J84" s="362">
        <v>965728451</v>
      </c>
      <c r="K84" s="458">
        <v>0.13658836730371868</v>
      </c>
      <c r="L84" s="435">
        <v>0.632651728423862</v>
      </c>
      <c r="M84" s="435">
        <v>0.049966990401837136</v>
      </c>
      <c r="N84" s="435">
        <v>0.05523020367630741</v>
      </c>
      <c r="O84" s="435">
        <v>0.05541699475833844</v>
      </c>
    </row>
    <row r="85" spans="2:15" ht="27" customHeight="1">
      <c r="B85" s="813"/>
      <c r="C85" s="383" t="s">
        <v>747</v>
      </c>
      <c r="D85" s="402"/>
      <c r="E85" s="478"/>
      <c r="F85" s="422">
        <v>1869950326</v>
      </c>
      <c r="G85" s="422">
        <v>464741405</v>
      </c>
      <c r="H85" s="475">
        <v>0.2467315553901151</v>
      </c>
      <c r="I85" s="458">
        <v>0.18381950526470975</v>
      </c>
      <c r="J85" s="362">
        <v>1405208921</v>
      </c>
      <c r="K85" s="458">
        <v>0.1987465441670106</v>
      </c>
      <c r="L85" s="435">
        <v>0.5558033045318538</v>
      </c>
      <c r="M85" s="435">
        <v>0.040935940331922695</v>
      </c>
      <c r="N85" s="435">
        <v>0.04273885761317813</v>
      </c>
      <c r="O85" s="435">
        <v>0.04284277172803398</v>
      </c>
    </row>
    <row r="86" spans="2:15" ht="27" customHeight="1">
      <c r="B86" s="813"/>
      <c r="C86" s="385"/>
      <c r="D86" s="398" t="s">
        <v>744</v>
      </c>
      <c r="E86" s="477"/>
      <c r="F86" s="292">
        <v>1122053821</v>
      </c>
      <c r="G86" s="292">
        <v>329937895</v>
      </c>
      <c r="H86" s="475">
        <v>0.1751642723021214</v>
      </c>
      <c r="I86" s="458">
        <v>0.2002433646682515</v>
      </c>
      <c r="J86" s="362">
        <v>792115926</v>
      </c>
      <c r="K86" s="458">
        <v>0.1120333784673941</v>
      </c>
      <c r="L86" s="435">
        <v>0.4807448936095919</v>
      </c>
      <c r="M86" s="435">
        <v>0.04251352953580014</v>
      </c>
      <c r="N86" s="435">
        <v>0.0445031039897338</v>
      </c>
      <c r="O86" s="435">
        <v>0.044629786219985146</v>
      </c>
    </row>
    <row r="87" spans="2:15" ht="27" customHeight="1">
      <c r="B87" s="814"/>
      <c r="C87" s="392"/>
      <c r="D87" s="401" t="s">
        <v>745</v>
      </c>
      <c r="E87" s="478"/>
      <c r="F87" s="422">
        <v>747896505</v>
      </c>
      <c r="G87" s="422">
        <v>134803510</v>
      </c>
      <c r="H87" s="475">
        <v>0.0715672830879937</v>
      </c>
      <c r="I87" s="458">
        <v>0.15308768178927348</v>
      </c>
      <c r="J87" s="362">
        <v>613092995</v>
      </c>
      <c r="K87" s="458">
        <v>0.08671316569961648</v>
      </c>
      <c r="L87" s="435">
        <v>0.6962503077686378</v>
      </c>
      <c r="M87" s="435">
        <v>0.03906312013737966</v>
      </c>
      <c r="N87" s="435">
        <v>0.04065647265147527</v>
      </c>
      <c r="O87" s="435">
        <v>0.04073541617165413</v>
      </c>
    </row>
    <row r="88" spans="2:15" ht="27" customHeight="1">
      <c r="B88" s="812" t="s">
        <v>748</v>
      </c>
      <c r="C88" s="386" t="s">
        <v>749</v>
      </c>
      <c r="D88" s="402"/>
      <c r="E88" s="479"/>
      <c r="F88" s="460">
        <v>6514409799</v>
      </c>
      <c r="G88" s="480">
        <v>1459261392</v>
      </c>
      <c r="H88" s="475">
        <v>0.7747229515065576</v>
      </c>
      <c r="I88" s="458">
        <v>0.1418667904787064</v>
      </c>
      <c r="J88" s="362">
        <v>5055148407</v>
      </c>
      <c r="K88" s="458">
        <v>0.7149778663713868</v>
      </c>
      <c r="L88" s="435">
        <v>0.49145251414603003</v>
      </c>
      <c r="M88" s="435">
        <v>0.03392628469671289</v>
      </c>
      <c r="N88" s="435">
        <v>0.0346846511478721</v>
      </c>
      <c r="O88" s="435">
        <v>0.03473941994016428</v>
      </c>
    </row>
    <row r="89" spans="2:15" ht="27" customHeight="1">
      <c r="B89" s="814"/>
      <c r="C89" s="387" t="s">
        <v>750</v>
      </c>
      <c r="D89" s="382"/>
      <c r="E89" s="481"/>
      <c r="F89" s="460">
        <v>2439537979</v>
      </c>
      <c r="G89" s="362">
        <v>424329883</v>
      </c>
      <c r="H89" s="475">
        <v>0.2252770484934424</v>
      </c>
      <c r="I89" s="458">
        <v>0.14178949744830477</v>
      </c>
      <c r="J89" s="362">
        <v>2015208096</v>
      </c>
      <c r="K89" s="458">
        <v>0.2850221336286132</v>
      </c>
      <c r="L89" s="435">
        <v>0.6733802040182852</v>
      </c>
      <c r="M89" s="435">
        <v>0.04268715789033846</v>
      </c>
      <c r="N89" s="435">
        <v>0.04517857608163788</v>
      </c>
      <c r="O89" s="435">
        <v>0.04527964263763632</v>
      </c>
    </row>
    <row r="90" spans="2:15" ht="27" customHeight="1">
      <c r="B90" s="867" t="s">
        <v>872</v>
      </c>
      <c r="C90" s="398" t="s">
        <v>751</v>
      </c>
      <c r="D90" s="399"/>
      <c r="E90" s="400"/>
      <c r="F90" s="460">
        <v>2358724591</v>
      </c>
      <c r="G90" s="480">
        <v>555174755</v>
      </c>
      <c r="H90" s="475">
        <v>0.29474268774153245</v>
      </c>
      <c r="I90" s="408">
        <v>0.13178464025945458</v>
      </c>
      <c r="J90" s="480">
        <v>1803549836</v>
      </c>
      <c r="K90" s="408">
        <v>0.25508612404971964</v>
      </c>
      <c r="L90" s="435">
        <v>0.42811774884695236</v>
      </c>
      <c r="M90" s="435">
        <v>0.028435999430844325</v>
      </c>
      <c r="N90" s="435">
        <v>0.02890185912424475</v>
      </c>
      <c r="O90" s="435">
        <v>0.028941207731511317</v>
      </c>
    </row>
    <row r="91" spans="2:15" ht="27" customHeight="1">
      <c r="B91" s="868"/>
      <c r="C91" s="398" t="s">
        <v>752</v>
      </c>
      <c r="D91" s="399"/>
      <c r="E91" s="400"/>
      <c r="F91" s="482">
        <v>1938625733</v>
      </c>
      <c r="G91" s="362">
        <v>431842102</v>
      </c>
      <c r="H91" s="475">
        <v>0.22926529111258492</v>
      </c>
      <c r="I91" s="458">
        <v>0.14948329847425326</v>
      </c>
      <c r="J91" s="362">
        <v>1506783631</v>
      </c>
      <c r="K91" s="458">
        <v>0.21311282257983194</v>
      </c>
      <c r="L91" s="435">
        <v>0.5215771834328745</v>
      </c>
      <c r="M91" s="435">
        <v>0.039668680335334695</v>
      </c>
      <c r="N91" s="435">
        <v>0.04148083748255365</v>
      </c>
      <c r="O91" s="435">
        <v>0.041578940101789016</v>
      </c>
    </row>
    <row r="92" spans="2:15" ht="27" customHeight="1">
      <c r="B92" s="868"/>
      <c r="C92" s="398" t="s">
        <v>753</v>
      </c>
      <c r="D92" s="399"/>
      <c r="E92" s="400"/>
      <c r="F92" s="482">
        <v>2217059475</v>
      </c>
      <c r="G92" s="362">
        <v>472244535</v>
      </c>
      <c r="H92" s="475">
        <v>0.2507149726524402</v>
      </c>
      <c r="I92" s="458">
        <v>0.14829486488776694</v>
      </c>
      <c r="J92" s="362">
        <v>1744814940</v>
      </c>
      <c r="K92" s="458">
        <v>0.24677891974183525</v>
      </c>
      <c r="L92" s="435">
        <v>0.5479091373316944</v>
      </c>
      <c r="M92" s="435">
        <v>0.036659783010702045</v>
      </c>
      <c r="N92" s="435">
        <v>0.037120006530952446</v>
      </c>
      <c r="O92" s="435">
        <v>0.03716717473045102</v>
      </c>
    </row>
    <row r="93" spans="2:15" ht="27" customHeight="1">
      <c r="B93" s="869"/>
      <c r="C93" s="401" t="s">
        <v>754</v>
      </c>
      <c r="D93" s="300"/>
      <c r="E93" s="400"/>
      <c r="F93" s="460">
        <v>0</v>
      </c>
      <c r="G93" s="480">
        <v>0</v>
      </c>
      <c r="H93" s="423">
        <v>0</v>
      </c>
      <c r="I93" s="435" t="s">
        <v>196</v>
      </c>
      <c r="J93" s="480">
        <v>0</v>
      </c>
      <c r="K93" s="408">
        <v>0</v>
      </c>
      <c r="L93" s="435" t="s">
        <v>196</v>
      </c>
      <c r="M93" s="435" t="s">
        <v>196</v>
      </c>
      <c r="N93" s="435" t="s">
        <v>196</v>
      </c>
      <c r="O93" s="435" t="s">
        <v>196</v>
      </c>
    </row>
    <row r="94" spans="2:15" ht="14.25">
      <c r="B94" s="426"/>
      <c r="C94" s="426"/>
      <c r="D94" s="426"/>
      <c r="E94" s="426"/>
      <c r="F94" s="426"/>
      <c r="G94" s="426"/>
      <c r="H94" s="426"/>
      <c r="I94" s="426"/>
      <c r="J94" s="426"/>
      <c r="K94" s="426"/>
      <c r="L94" s="426"/>
      <c r="M94" s="426"/>
      <c r="N94" s="426"/>
      <c r="O94" s="426"/>
    </row>
  </sheetData>
  <sheetProtection/>
  <mergeCells count="93">
    <mergeCell ref="B4:B8"/>
    <mergeCell ref="C4:C8"/>
    <mergeCell ref="H6:H7"/>
    <mergeCell ref="I6:I7"/>
    <mergeCell ref="M6:O6"/>
    <mergeCell ref="D4:E8"/>
    <mergeCell ref="F4:O4"/>
    <mergeCell ref="G5:I5"/>
    <mergeCell ref="J5:L5"/>
    <mergeCell ref="K6:K7"/>
    <mergeCell ref="L6:L7"/>
    <mergeCell ref="B9:B38"/>
    <mergeCell ref="C9:C31"/>
    <mergeCell ref="D9:E9"/>
    <mergeCell ref="D10:E10"/>
    <mergeCell ref="D11:E11"/>
    <mergeCell ref="D12:E12"/>
    <mergeCell ref="D13:E13"/>
    <mergeCell ref="D14:E14"/>
    <mergeCell ref="D21:E21"/>
    <mergeCell ref="D22:E22"/>
    <mergeCell ref="D23:E23"/>
    <mergeCell ref="D24:E24"/>
    <mergeCell ref="D25:E25"/>
    <mergeCell ref="D26:E26"/>
    <mergeCell ref="D15:E15"/>
    <mergeCell ref="D16:E16"/>
    <mergeCell ref="D17:E17"/>
    <mergeCell ref="D18:E18"/>
    <mergeCell ref="D19:E19"/>
    <mergeCell ref="D20:E20"/>
    <mergeCell ref="D33:E33"/>
    <mergeCell ref="D27:E27"/>
    <mergeCell ref="D28:E28"/>
    <mergeCell ref="D29:E29"/>
    <mergeCell ref="D30:E30"/>
    <mergeCell ref="D31:E31"/>
    <mergeCell ref="D32:E32"/>
    <mergeCell ref="C34:C38"/>
    <mergeCell ref="D34:E34"/>
    <mergeCell ref="D35:E35"/>
    <mergeCell ref="D36:E36"/>
    <mergeCell ref="D37:E37"/>
    <mergeCell ref="D38:E38"/>
    <mergeCell ref="D52:E52"/>
    <mergeCell ref="D53:E53"/>
    <mergeCell ref="D54:E54"/>
    <mergeCell ref="D55:E55"/>
    <mergeCell ref="D56:E56"/>
    <mergeCell ref="D60:E60"/>
    <mergeCell ref="D51:E51"/>
    <mergeCell ref="C39:C51"/>
    <mergeCell ref="D39:E39"/>
    <mergeCell ref="D40:E40"/>
    <mergeCell ref="D41:E41"/>
    <mergeCell ref="D42:E42"/>
    <mergeCell ref="D43:E43"/>
    <mergeCell ref="D44:E44"/>
    <mergeCell ref="D45:E45"/>
    <mergeCell ref="D46:E46"/>
    <mergeCell ref="D47:E47"/>
    <mergeCell ref="D48:E48"/>
    <mergeCell ref="D49:E49"/>
    <mergeCell ref="D50:E50"/>
    <mergeCell ref="C52:C56"/>
    <mergeCell ref="B77:C77"/>
    <mergeCell ref="D77:O77"/>
    <mergeCell ref="B90:B93"/>
    <mergeCell ref="B39:B51"/>
    <mergeCell ref="B52:B56"/>
    <mergeCell ref="B79:B87"/>
    <mergeCell ref="B88:B89"/>
    <mergeCell ref="D63:E63"/>
    <mergeCell ref="B57:B71"/>
    <mergeCell ref="C57:C67"/>
    <mergeCell ref="D57:E57"/>
    <mergeCell ref="D58:E58"/>
    <mergeCell ref="D59:E59"/>
    <mergeCell ref="C68:C71"/>
    <mergeCell ref="D68:E68"/>
    <mergeCell ref="D69:E69"/>
    <mergeCell ref="D61:E61"/>
    <mergeCell ref="D62:E62"/>
    <mergeCell ref="D72:E72"/>
    <mergeCell ref="B73:E73"/>
    <mergeCell ref="B75:C75"/>
    <mergeCell ref="D75:O75"/>
    <mergeCell ref="D70:E70"/>
    <mergeCell ref="D71:E71"/>
    <mergeCell ref="D64:E64"/>
    <mergeCell ref="D65:E65"/>
    <mergeCell ref="D66:E66"/>
    <mergeCell ref="D67:E67"/>
  </mergeCells>
  <printOptions/>
  <pageMargins left="0.7874015748031497" right="0.7874015748031497" top="0.5905511811023623" bottom="0.3937007874015748" header="0.5118110236220472" footer="0.1968503937007874"/>
  <pageSetup fitToHeight="2" fitToWidth="1" horizontalDpi="600" verticalDpi="600" orientation="landscape" paperSize="9" scale="42" r:id="rId1"/>
  <headerFooter alignWithMargins="0">
    <oddFooter>&amp;R&amp;18&amp;P</oddFooter>
    <firstFooter>&amp;R4</firstFooter>
  </headerFooter>
  <rowBreaks count="2" manualBreakCount="2">
    <brk id="38" max="31" man="1"/>
    <brk id="77" max="255" man="1"/>
  </rowBreaks>
</worksheet>
</file>

<file path=xl/worksheets/sheet12.xml><?xml version="1.0" encoding="utf-8"?>
<worksheet xmlns="http://schemas.openxmlformats.org/spreadsheetml/2006/main" xmlns:r="http://schemas.openxmlformats.org/officeDocument/2006/relationships">
  <dimension ref="A1:CP92"/>
  <sheetViews>
    <sheetView view="pageBreakPreview" zoomScale="70" zoomScaleNormal="75" zoomScaleSheetLayoutView="70" zoomScalePageLayoutView="0" workbookViewId="0" topLeftCell="A1">
      <pane xSplit="5" ySplit="6" topLeftCell="F7" activePane="bottomRight" state="frozen"/>
      <selection pane="topLeft" activeCell="L25" sqref="L25"/>
      <selection pane="topRight" activeCell="L25" sqref="L25"/>
      <selection pane="bottomLeft" activeCell="L25" sqref="L25"/>
      <selection pane="bottomRight" activeCell="A1" sqref="A1"/>
    </sheetView>
  </sheetViews>
  <sheetFormatPr defaultColWidth="9.33203125" defaultRowHeight="11.25"/>
  <cols>
    <col min="1" max="1" width="6.33203125" style="174" customWidth="1"/>
    <col min="2" max="3" width="5.33203125" style="174" customWidth="1"/>
    <col min="4" max="4" width="18.83203125" style="174" customWidth="1"/>
    <col min="5" max="5" width="50.83203125" style="174" customWidth="1"/>
    <col min="6" max="10" width="21.66015625" style="427" customWidth="1"/>
    <col min="11" max="20" width="16.33203125" style="275" customWidth="1"/>
    <col min="21" max="16384" width="9.33203125" style="174" customWidth="1"/>
  </cols>
  <sheetData>
    <row r="1" spans="1:10" ht="32.25" customHeight="1">
      <c r="A1" s="630" t="s">
        <v>660</v>
      </c>
      <c r="F1" s="374"/>
      <c r="G1" s="374"/>
      <c r="H1" s="374"/>
      <c r="I1" s="374"/>
      <c r="J1" s="374"/>
    </row>
    <row r="2" spans="2:20" ht="41.25" customHeight="1">
      <c r="B2" s="758" t="s">
        <v>48</v>
      </c>
      <c r="C2" s="758" t="s">
        <v>66</v>
      </c>
      <c r="D2" s="778" t="s">
        <v>282</v>
      </c>
      <c r="E2" s="785"/>
      <c r="F2" s="846" t="s">
        <v>916</v>
      </c>
      <c r="G2" s="846"/>
      <c r="H2" s="846"/>
      <c r="I2" s="846"/>
      <c r="J2" s="847"/>
      <c r="K2" s="846" t="s">
        <v>917</v>
      </c>
      <c r="L2" s="846"/>
      <c r="M2" s="846"/>
      <c r="N2" s="846"/>
      <c r="O2" s="847"/>
      <c r="P2" s="807" t="s">
        <v>918</v>
      </c>
      <c r="Q2" s="807"/>
      <c r="R2" s="807"/>
      <c r="S2" s="807"/>
      <c r="T2" s="765"/>
    </row>
    <row r="3" spans="2:20" ht="27" customHeight="1">
      <c r="B3" s="759"/>
      <c r="C3" s="759"/>
      <c r="D3" s="779"/>
      <c r="E3" s="786"/>
      <c r="F3" s="490" t="s">
        <v>699</v>
      </c>
      <c r="G3" s="490" t="s">
        <v>700</v>
      </c>
      <c r="H3" s="490" t="s">
        <v>701</v>
      </c>
      <c r="I3" s="490" t="s">
        <v>681</v>
      </c>
      <c r="J3" s="490" t="s">
        <v>846</v>
      </c>
      <c r="K3" s="489" t="s">
        <v>699</v>
      </c>
      <c r="L3" s="489" t="s">
        <v>700</v>
      </c>
      <c r="M3" s="489" t="s">
        <v>701</v>
      </c>
      <c r="N3" s="489" t="s">
        <v>681</v>
      </c>
      <c r="O3" s="489" t="s">
        <v>846</v>
      </c>
      <c r="P3" s="499" t="s">
        <v>699</v>
      </c>
      <c r="Q3" s="499" t="s">
        <v>700</v>
      </c>
      <c r="R3" s="499" t="s">
        <v>701</v>
      </c>
      <c r="S3" s="499" t="s">
        <v>681</v>
      </c>
      <c r="T3" s="499" t="s">
        <v>846</v>
      </c>
    </row>
    <row r="4" spans="2:20" ht="9.75" customHeight="1">
      <c r="B4" s="759"/>
      <c r="C4" s="759"/>
      <c r="D4" s="779"/>
      <c r="E4" s="786"/>
      <c r="F4" s="519"/>
      <c r="G4" s="519"/>
      <c r="H4" s="519"/>
      <c r="I4" s="519"/>
      <c r="J4" s="519"/>
      <c r="K4" s="490"/>
      <c r="L4" s="490"/>
      <c r="M4" s="490"/>
      <c r="N4" s="490"/>
      <c r="O4" s="490"/>
      <c r="P4" s="499"/>
      <c r="Q4" s="499"/>
      <c r="R4" s="499"/>
      <c r="S4" s="499"/>
      <c r="T4" s="499"/>
    </row>
    <row r="5" spans="2:20" ht="8.25" customHeight="1">
      <c r="B5" s="759"/>
      <c r="C5" s="759"/>
      <c r="D5" s="779"/>
      <c r="E5" s="786"/>
      <c r="F5" s="347"/>
      <c r="G5" s="347"/>
      <c r="H5" s="347"/>
      <c r="I5" s="347"/>
      <c r="J5" s="347"/>
      <c r="K5" s="493"/>
      <c r="L5" s="493"/>
      <c r="M5" s="493"/>
      <c r="N5" s="493"/>
      <c r="O5" s="493"/>
      <c r="P5" s="296"/>
      <c r="Q5" s="296"/>
      <c r="R5" s="296"/>
      <c r="S5" s="296"/>
      <c r="T5" s="296"/>
    </row>
    <row r="6" spans="2:20" ht="21" customHeight="1">
      <c r="B6" s="760"/>
      <c r="C6" s="760"/>
      <c r="D6" s="780"/>
      <c r="E6" s="840"/>
      <c r="F6" s="492" t="s">
        <v>678</v>
      </c>
      <c r="G6" s="492" t="s">
        <v>678</v>
      </c>
      <c r="H6" s="492" t="s">
        <v>678</v>
      </c>
      <c r="I6" s="492" t="s">
        <v>678</v>
      </c>
      <c r="J6" s="492" t="s">
        <v>678</v>
      </c>
      <c r="K6" s="492"/>
      <c r="L6" s="492"/>
      <c r="M6" s="492"/>
      <c r="N6" s="492"/>
      <c r="O6" s="492"/>
      <c r="P6" s="297"/>
      <c r="Q6" s="297"/>
      <c r="R6" s="297"/>
      <c r="S6" s="297"/>
      <c r="T6" s="297"/>
    </row>
    <row r="7" spans="2:20" s="275" customFormat="1" ht="27" customHeight="1">
      <c r="B7" s="812" t="s">
        <v>49</v>
      </c>
      <c r="C7" s="812" t="s">
        <v>69</v>
      </c>
      <c r="D7" s="832" t="s">
        <v>240</v>
      </c>
      <c r="E7" s="833"/>
      <c r="F7" s="404">
        <v>193878631</v>
      </c>
      <c r="G7" s="404">
        <v>234872583</v>
      </c>
      <c r="H7" s="404">
        <v>221785791</v>
      </c>
      <c r="I7" s="404">
        <v>235496369</v>
      </c>
      <c r="J7" s="404">
        <v>250492970</v>
      </c>
      <c r="K7" s="405">
        <v>0.005271678170794987</v>
      </c>
      <c r="L7" s="405">
        <v>0.2114413114460252</v>
      </c>
      <c r="M7" s="405">
        <v>-0.05571868726798138</v>
      </c>
      <c r="N7" s="405">
        <v>0.061819009857128314</v>
      </c>
      <c r="O7" s="405">
        <v>0.0636808162422241</v>
      </c>
      <c r="P7" s="407">
        <v>0.024021302529637238</v>
      </c>
      <c r="Q7" s="407">
        <v>0.028625935224376783</v>
      </c>
      <c r="R7" s="407">
        <v>0.027327978941217298</v>
      </c>
      <c r="S7" s="407">
        <v>0.028701961371838506</v>
      </c>
      <c r="T7" s="407">
        <v>0.031035743252784492</v>
      </c>
    </row>
    <row r="8" spans="2:20" s="275" customFormat="1" ht="27" customHeight="1">
      <c r="B8" s="813"/>
      <c r="C8" s="813"/>
      <c r="D8" s="832" t="s">
        <v>241</v>
      </c>
      <c r="E8" s="833"/>
      <c r="F8" s="404">
        <v>62573273</v>
      </c>
      <c r="G8" s="404">
        <v>52097544</v>
      </c>
      <c r="H8" s="404">
        <v>39243100</v>
      </c>
      <c r="I8" s="404">
        <v>56104716</v>
      </c>
      <c r="J8" s="404">
        <v>59564684</v>
      </c>
      <c r="K8" s="405">
        <v>-0.060614926205681666</v>
      </c>
      <c r="L8" s="405">
        <v>-0.1674153915522367</v>
      </c>
      <c r="M8" s="405">
        <v>-0.24673800361875023</v>
      </c>
      <c r="N8" s="405">
        <v>0.42967084659468796</v>
      </c>
      <c r="O8" s="405">
        <v>0.06166982468996011</v>
      </c>
      <c r="P8" s="407">
        <v>0.04390524428386333</v>
      </c>
      <c r="Q8" s="407">
        <v>0.03595882794771716</v>
      </c>
      <c r="R8" s="407">
        <v>0.02738407147827816</v>
      </c>
      <c r="S8" s="407">
        <v>0.03872466290732504</v>
      </c>
      <c r="T8" s="407">
        <v>0.04179423380508041</v>
      </c>
    </row>
    <row r="9" spans="2:20" s="275" customFormat="1" ht="27" customHeight="1">
      <c r="B9" s="813"/>
      <c r="C9" s="813"/>
      <c r="D9" s="832" t="s">
        <v>242</v>
      </c>
      <c r="E9" s="833"/>
      <c r="F9" s="404">
        <v>46512248</v>
      </c>
      <c r="G9" s="404">
        <v>33110233</v>
      </c>
      <c r="H9" s="404">
        <v>25724606</v>
      </c>
      <c r="I9" s="404">
        <v>28352095</v>
      </c>
      <c r="J9" s="404">
        <v>36375669</v>
      </c>
      <c r="K9" s="405">
        <v>-0.12471591337850065</v>
      </c>
      <c r="L9" s="405">
        <v>-0.288139481024439</v>
      </c>
      <c r="M9" s="405">
        <v>-0.2230617646212275</v>
      </c>
      <c r="N9" s="405">
        <v>0.10213913480346405</v>
      </c>
      <c r="O9" s="405">
        <v>0.28299757037354734</v>
      </c>
      <c r="P9" s="407">
        <v>0.044664484398842415</v>
      </c>
      <c r="Q9" s="407">
        <v>0.03127648821169772</v>
      </c>
      <c r="R9" s="407">
        <v>0.024566931423338566</v>
      </c>
      <c r="S9" s="407">
        <v>0.026781870276915115</v>
      </c>
      <c r="T9" s="407">
        <v>0.03493059506708761</v>
      </c>
    </row>
    <row r="10" spans="2:20" s="275" customFormat="1" ht="27" customHeight="1">
      <c r="B10" s="813"/>
      <c r="C10" s="813"/>
      <c r="D10" s="832" t="s">
        <v>243</v>
      </c>
      <c r="E10" s="833"/>
      <c r="F10" s="404">
        <v>51383516</v>
      </c>
      <c r="G10" s="404">
        <v>54780216</v>
      </c>
      <c r="H10" s="404">
        <v>51371783</v>
      </c>
      <c r="I10" s="404">
        <v>48340593</v>
      </c>
      <c r="J10" s="404">
        <v>62790897</v>
      </c>
      <c r="K10" s="405">
        <v>-0.07543572013536941</v>
      </c>
      <c r="L10" s="405">
        <v>0.06610485744105171</v>
      </c>
      <c r="M10" s="405">
        <v>-0.062220145316696084</v>
      </c>
      <c r="N10" s="405">
        <v>-0.05900495997968379</v>
      </c>
      <c r="O10" s="405">
        <v>0.29892690807495886</v>
      </c>
      <c r="P10" s="407">
        <v>0.06204712124921428</v>
      </c>
      <c r="Q10" s="407">
        <v>0.0650702253319448</v>
      </c>
      <c r="R10" s="407">
        <v>0.06169211290057248</v>
      </c>
      <c r="S10" s="407">
        <v>0.057420972549466286</v>
      </c>
      <c r="T10" s="407">
        <v>0.05232335830555682</v>
      </c>
    </row>
    <row r="11" spans="2:20" s="275" customFormat="1" ht="27" customHeight="1">
      <c r="B11" s="813"/>
      <c r="C11" s="813"/>
      <c r="D11" s="832" t="s">
        <v>624</v>
      </c>
      <c r="E11" s="833"/>
      <c r="F11" s="404">
        <v>11695503</v>
      </c>
      <c r="G11" s="404">
        <v>11820360</v>
      </c>
      <c r="H11" s="404">
        <v>10616526</v>
      </c>
      <c r="I11" s="404">
        <v>9227782</v>
      </c>
      <c r="J11" s="541">
        <v>0</v>
      </c>
      <c r="K11" s="405">
        <v>0.005372558971010411</v>
      </c>
      <c r="L11" s="405">
        <v>0.010675641740248367</v>
      </c>
      <c r="M11" s="405">
        <v>-0.10184410627087499</v>
      </c>
      <c r="N11" s="405">
        <v>-0.13080964526437366</v>
      </c>
      <c r="O11" s="542">
        <v>-1</v>
      </c>
      <c r="P11" s="407">
        <v>0.042881552938221996</v>
      </c>
      <c r="Q11" s="407">
        <v>0.04263272134387352</v>
      </c>
      <c r="R11" s="407">
        <v>0.03871160829170829</v>
      </c>
      <c r="S11" s="407">
        <v>0.033282020059288535</v>
      </c>
      <c r="T11" s="407" t="s">
        <v>196</v>
      </c>
    </row>
    <row r="12" spans="2:20" s="275" customFormat="1" ht="27" customHeight="1">
      <c r="B12" s="813"/>
      <c r="C12" s="813"/>
      <c r="D12" s="832" t="s">
        <v>625</v>
      </c>
      <c r="E12" s="833"/>
      <c r="F12" s="404">
        <v>8955959</v>
      </c>
      <c r="G12" s="404">
        <v>5458583</v>
      </c>
      <c r="H12" s="404">
        <v>-2727761</v>
      </c>
      <c r="I12" s="404">
        <v>-3671991</v>
      </c>
      <c r="J12" s="541">
        <v>0</v>
      </c>
      <c r="K12" s="405">
        <v>-0.07188403015582388</v>
      </c>
      <c r="L12" s="405">
        <v>-0.3905082638274695</v>
      </c>
      <c r="M12" s="405">
        <v>-1.4997196158783332</v>
      </c>
      <c r="N12" s="405">
        <v>0.3461556932590502</v>
      </c>
      <c r="O12" s="542">
        <v>-1</v>
      </c>
      <c r="P12" s="407">
        <v>0.09030179654696133</v>
      </c>
      <c r="Q12" s="407">
        <v>0.054140836820652176</v>
      </c>
      <c r="R12" s="407">
        <v>-0.027352548489010992</v>
      </c>
      <c r="S12" s="407">
        <v>-0.03642056290760869</v>
      </c>
      <c r="T12" s="407" t="s">
        <v>196</v>
      </c>
    </row>
    <row r="13" spans="2:20" s="275" customFormat="1" ht="27" customHeight="1">
      <c r="B13" s="813"/>
      <c r="C13" s="813"/>
      <c r="D13" s="832" t="s">
        <v>222</v>
      </c>
      <c r="E13" s="833"/>
      <c r="F13" s="404">
        <v>98473235</v>
      </c>
      <c r="G13" s="404">
        <v>92168621</v>
      </c>
      <c r="H13" s="404">
        <v>70421193</v>
      </c>
      <c r="I13" s="404">
        <v>21050737</v>
      </c>
      <c r="J13" s="404">
        <v>40366249</v>
      </c>
      <c r="K13" s="405">
        <v>0.005287729581563929</v>
      </c>
      <c r="L13" s="405">
        <v>-0.06402363038037696</v>
      </c>
      <c r="M13" s="405">
        <v>-0.2359526242667773</v>
      </c>
      <c r="N13" s="405">
        <v>-0.7010738372466936</v>
      </c>
      <c r="O13" s="405">
        <v>0.9175693943637223</v>
      </c>
      <c r="P13" s="407">
        <v>0.049644655766574584</v>
      </c>
      <c r="Q13" s="407">
        <v>0.04570862318614131</v>
      </c>
      <c r="R13" s="407">
        <v>0.035307328907967034</v>
      </c>
      <c r="S13" s="407">
        <v>0.01043956386548913</v>
      </c>
      <c r="T13" s="407">
        <v>0.02035038796270718</v>
      </c>
    </row>
    <row r="14" spans="2:20" s="275" customFormat="1" ht="27" customHeight="1">
      <c r="B14" s="813"/>
      <c r="C14" s="813"/>
      <c r="D14" s="832" t="s">
        <v>244</v>
      </c>
      <c r="E14" s="833"/>
      <c r="F14" s="404">
        <v>380897942</v>
      </c>
      <c r="G14" s="404">
        <v>379546002</v>
      </c>
      <c r="H14" s="404">
        <v>305450470</v>
      </c>
      <c r="I14" s="404">
        <v>259528146</v>
      </c>
      <c r="J14" s="404">
        <v>224735601</v>
      </c>
      <c r="K14" s="405">
        <v>-0.07159249736510848</v>
      </c>
      <c r="L14" s="405">
        <v>-0.0035493497100596043</v>
      </c>
      <c r="M14" s="405">
        <v>-0.19522147937155718</v>
      </c>
      <c r="N14" s="405">
        <v>-0.15034294758164884</v>
      </c>
      <c r="O14" s="405">
        <v>-0.13406077736169703</v>
      </c>
      <c r="P14" s="407">
        <v>0.06858117049625098</v>
      </c>
      <c r="Q14" s="407">
        <v>0.06722354946137422</v>
      </c>
      <c r="R14" s="407">
        <v>0.05469457493622449</v>
      </c>
      <c r="S14" s="407">
        <v>0.04596650489615683</v>
      </c>
      <c r="T14" s="407">
        <v>0.040463937630722174</v>
      </c>
    </row>
    <row r="15" spans="2:20" s="275" customFormat="1" ht="27" customHeight="1">
      <c r="B15" s="813"/>
      <c r="C15" s="813"/>
      <c r="D15" s="832" t="s">
        <v>245</v>
      </c>
      <c r="E15" s="833"/>
      <c r="F15" s="404">
        <v>90654501</v>
      </c>
      <c r="G15" s="404">
        <v>92840726</v>
      </c>
      <c r="H15" s="404">
        <v>92112840</v>
      </c>
      <c r="I15" s="404">
        <v>90938618</v>
      </c>
      <c r="J15" s="404">
        <v>92167051</v>
      </c>
      <c r="K15" s="405">
        <v>0.09742803121053836</v>
      </c>
      <c r="L15" s="405">
        <v>0.02411601162528047</v>
      </c>
      <c r="M15" s="405">
        <v>-0.007840158423578032</v>
      </c>
      <c r="N15" s="405">
        <v>-0.012747647342107789</v>
      </c>
      <c r="O15" s="405">
        <v>0.01350837550665219</v>
      </c>
      <c r="P15" s="407">
        <v>0.06260669958563536</v>
      </c>
      <c r="Q15" s="407">
        <v>0.06307114538043478</v>
      </c>
      <c r="R15" s="407">
        <v>0.06326431318681319</v>
      </c>
      <c r="S15" s="407">
        <v>0.06177895244565217</v>
      </c>
      <c r="T15" s="407">
        <v>0.06365127831491713</v>
      </c>
    </row>
    <row r="16" spans="2:20" s="275" customFormat="1" ht="27" customHeight="1">
      <c r="B16" s="813"/>
      <c r="C16" s="813"/>
      <c r="D16" s="832" t="s">
        <v>246</v>
      </c>
      <c r="E16" s="833"/>
      <c r="F16" s="404">
        <v>68316995</v>
      </c>
      <c r="G16" s="404">
        <v>68335017</v>
      </c>
      <c r="H16" s="404">
        <v>68101154</v>
      </c>
      <c r="I16" s="404">
        <v>68123626</v>
      </c>
      <c r="J16" s="404">
        <v>68403673</v>
      </c>
      <c r="K16" s="405">
        <v>-0.006529534469829969</v>
      </c>
      <c r="L16" s="405">
        <v>0.0002637996592209596</v>
      </c>
      <c r="M16" s="405">
        <v>-0.003422301043694772</v>
      </c>
      <c r="N16" s="405">
        <v>0.000329979723985294</v>
      </c>
      <c r="O16" s="405">
        <v>0.004110864562611508</v>
      </c>
      <c r="P16" s="407">
        <v>0.07653684215776549</v>
      </c>
      <c r="Q16" s="407">
        <v>0.07530882006340579</v>
      </c>
      <c r="R16" s="407">
        <v>0.07587582786935286</v>
      </c>
      <c r="S16" s="407">
        <v>0.07507585594806764</v>
      </c>
      <c r="T16" s="407">
        <v>0.07663394918661755</v>
      </c>
    </row>
    <row r="17" spans="2:20" s="275" customFormat="1" ht="27" customHeight="1">
      <c r="B17" s="813"/>
      <c r="C17" s="813"/>
      <c r="D17" s="832" t="s">
        <v>626</v>
      </c>
      <c r="E17" s="833"/>
      <c r="F17" s="404">
        <v>28718045</v>
      </c>
      <c r="G17" s="404">
        <v>23688465</v>
      </c>
      <c r="H17" s="404">
        <v>23598167</v>
      </c>
      <c r="I17" s="404">
        <v>23559638</v>
      </c>
      <c r="J17" s="404">
        <v>23764287</v>
      </c>
      <c r="K17" s="405">
        <v>-0.007646171368228418</v>
      </c>
      <c r="L17" s="405">
        <v>-0.17513657353764855</v>
      </c>
      <c r="M17" s="405">
        <v>-0.003811897478371857</v>
      </c>
      <c r="N17" s="405">
        <v>-0.0016327115576392013</v>
      </c>
      <c r="O17" s="405">
        <v>0.00868642378970339</v>
      </c>
      <c r="P17" s="407">
        <v>0.051707214014404104</v>
      </c>
      <c r="Q17" s="407">
        <v>0.04195598663140528</v>
      </c>
      <c r="R17" s="407">
        <v>0.04225535201628729</v>
      </c>
      <c r="S17" s="407">
        <v>0.04172781381017081</v>
      </c>
      <c r="T17" s="407">
        <v>0.04278790822316496</v>
      </c>
    </row>
    <row r="18" spans="2:20" s="275" customFormat="1" ht="27" customHeight="1">
      <c r="B18" s="813"/>
      <c r="C18" s="813"/>
      <c r="D18" s="816" t="s">
        <v>247</v>
      </c>
      <c r="E18" s="817"/>
      <c r="F18" s="404">
        <v>107652357</v>
      </c>
      <c r="G18" s="404">
        <v>125616189</v>
      </c>
      <c r="H18" s="404">
        <v>125974789</v>
      </c>
      <c r="I18" s="404">
        <v>122499939</v>
      </c>
      <c r="J18" s="404">
        <v>119082962</v>
      </c>
      <c r="K18" s="405">
        <v>0.06290543425336768</v>
      </c>
      <c r="L18" s="405">
        <v>0.16686891490912734</v>
      </c>
      <c r="M18" s="405">
        <v>0.002854727586107552</v>
      </c>
      <c r="N18" s="405">
        <v>-0.027583693750024858</v>
      </c>
      <c r="O18" s="405">
        <v>-0.027893703685844283</v>
      </c>
      <c r="P18" s="407">
        <v>0.042566472001949955</v>
      </c>
      <c r="Q18" s="407">
        <v>0.04885966430626599</v>
      </c>
      <c r="R18" s="407">
        <v>0.049537597484378366</v>
      </c>
      <c r="S18" s="407">
        <v>0.047647567918797956</v>
      </c>
      <c r="T18" s="407">
        <v>0.047086210735564946</v>
      </c>
    </row>
    <row r="19" spans="2:20" s="275" customFormat="1" ht="27" customHeight="1">
      <c r="B19" s="813"/>
      <c r="C19" s="813"/>
      <c r="D19" s="816" t="s">
        <v>224</v>
      </c>
      <c r="E19" s="817"/>
      <c r="F19" s="404">
        <v>127125662</v>
      </c>
      <c r="G19" s="404">
        <v>124675713</v>
      </c>
      <c r="H19" s="404">
        <v>122360822</v>
      </c>
      <c r="I19" s="404">
        <v>113678248</v>
      </c>
      <c r="J19" s="404">
        <v>111568770</v>
      </c>
      <c r="K19" s="405">
        <v>-0.00580601570997406</v>
      </c>
      <c r="L19" s="405">
        <v>-0.019271868177174172</v>
      </c>
      <c r="M19" s="405">
        <v>-0.01856729706450526</v>
      </c>
      <c r="N19" s="405">
        <v>-0.07095877469669172</v>
      </c>
      <c r="O19" s="405">
        <v>-0.01855656677608191</v>
      </c>
      <c r="P19" s="407">
        <v>0.07324525119179164</v>
      </c>
      <c r="Q19" s="407">
        <v>0.07066247708850931</v>
      </c>
      <c r="R19" s="407">
        <v>0.07011255891679749</v>
      </c>
      <c r="S19" s="407">
        <v>0.06442944180124223</v>
      </c>
      <c r="T19" s="407">
        <v>0.0642819274664562</v>
      </c>
    </row>
    <row r="20" spans="2:20" s="275" customFormat="1" ht="27" customHeight="1">
      <c r="B20" s="813"/>
      <c r="C20" s="813"/>
      <c r="D20" s="816" t="s">
        <v>248</v>
      </c>
      <c r="E20" s="817"/>
      <c r="F20" s="404">
        <v>149791187</v>
      </c>
      <c r="G20" s="404">
        <v>124773065</v>
      </c>
      <c r="H20" s="404">
        <v>133260649</v>
      </c>
      <c r="I20" s="404">
        <v>133415396</v>
      </c>
      <c r="J20" s="404">
        <v>120740372</v>
      </c>
      <c r="K20" s="405">
        <v>-0.06473155816847831</v>
      </c>
      <c r="L20" s="405">
        <v>-0.1670199862959895</v>
      </c>
      <c r="M20" s="405">
        <v>0.06802416851746008</v>
      </c>
      <c r="N20" s="405">
        <v>0.0011612355272260456</v>
      </c>
      <c r="O20" s="405">
        <v>-0.0950042077602498</v>
      </c>
      <c r="P20" s="407">
        <v>0.03020651008563536</v>
      </c>
      <c r="Q20" s="407">
        <v>0.024751178654891303</v>
      </c>
      <c r="R20" s="407">
        <v>0.02672534993681319</v>
      </c>
      <c r="S20" s="407">
        <v>0.026465554097826086</v>
      </c>
      <c r="T20" s="407">
        <v>0.02434819656353591</v>
      </c>
    </row>
    <row r="21" spans="2:20" s="275" customFormat="1" ht="27" customHeight="1">
      <c r="B21" s="813"/>
      <c r="C21" s="813"/>
      <c r="D21" s="816" t="s">
        <v>683</v>
      </c>
      <c r="E21" s="817"/>
      <c r="F21" s="404">
        <v>2011103</v>
      </c>
      <c r="G21" s="404">
        <v>1587552</v>
      </c>
      <c r="H21" s="404">
        <v>1752667</v>
      </c>
      <c r="I21" s="404">
        <v>1733637</v>
      </c>
      <c r="J21" s="404">
        <v>1567375</v>
      </c>
      <c r="K21" s="405">
        <v>-0.07584697434653183</v>
      </c>
      <c r="L21" s="405">
        <v>-0.21060631901996069</v>
      </c>
      <c r="M21" s="405">
        <v>0.104006042006813</v>
      </c>
      <c r="N21" s="405">
        <v>-0.010857738520780046</v>
      </c>
      <c r="O21" s="405">
        <v>-0.09590358304535494</v>
      </c>
      <c r="P21" s="407">
        <v>0.0225307733271946</v>
      </c>
      <c r="Q21" s="407">
        <v>0.017495666666666666</v>
      </c>
      <c r="R21" s="407">
        <v>0.01952757799145299</v>
      </c>
      <c r="S21" s="407">
        <v>0.01910560099637681</v>
      </c>
      <c r="T21" s="407">
        <v>0.01755960328422345</v>
      </c>
    </row>
    <row r="22" spans="2:20" s="275" customFormat="1" ht="27" customHeight="1">
      <c r="B22" s="813"/>
      <c r="C22" s="813"/>
      <c r="D22" s="816" t="s">
        <v>684</v>
      </c>
      <c r="E22" s="817"/>
      <c r="F22" s="404">
        <v>294473805</v>
      </c>
      <c r="G22" s="404">
        <v>263689662</v>
      </c>
      <c r="H22" s="404">
        <v>302158023</v>
      </c>
      <c r="I22" s="404">
        <v>340319654</v>
      </c>
      <c r="J22" s="404">
        <v>358215578</v>
      </c>
      <c r="K22" s="405">
        <v>-0.22382795562248936</v>
      </c>
      <c r="L22" s="405">
        <v>-0.1045394954569898</v>
      </c>
      <c r="M22" s="405">
        <v>0.14588497974562234</v>
      </c>
      <c r="N22" s="405">
        <v>0.1262969310598117</v>
      </c>
      <c r="O22" s="405">
        <v>0.05258563174256166</v>
      </c>
      <c r="P22" s="407">
        <v>0.03927176716476044</v>
      </c>
      <c r="Q22" s="407">
        <v>0.03459295258465767</v>
      </c>
      <c r="R22" s="407">
        <v>0.040075144164908566</v>
      </c>
      <c r="S22" s="407">
        <v>0.04464589762509955</v>
      </c>
      <c r="T22" s="407">
        <v>0.047772530307088196</v>
      </c>
    </row>
    <row r="23" spans="2:20" s="275" customFormat="1" ht="27" customHeight="1">
      <c r="B23" s="813"/>
      <c r="C23" s="813"/>
      <c r="D23" s="828" t="s">
        <v>226</v>
      </c>
      <c r="E23" s="829"/>
      <c r="F23" s="404">
        <v>30545156</v>
      </c>
      <c r="G23" s="404">
        <v>18335164</v>
      </c>
      <c r="H23" s="404">
        <v>23184695</v>
      </c>
      <c r="I23" s="404">
        <v>25130868</v>
      </c>
      <c r="J23" s="404">
        <v>26897080</v>
      </c>
      <c r="K23" s="405">
        <v>-0.039627752877502025</v>
      </c>
      <c r="L23" s="405">
        <v>-0.3997357878938317</v>
      </c>
      <c r="M23" s="405">
        <v>0.2644934618528637</v>
      </c>
      <c r="N23" s="405">
        <v>0.0839421437288694</v>
      </c>
      <c r="O23" s="405">
        <v>0.07028058083787635</v>
      </c>
      <c r="P23" s="407">
        <v>0.08675575394910902</v>
      </c>
      <c r="Q23" s="407">
        <v>0.05122730296999387</v>
      </c>
      <c r="R23" s="407">
        <v>0.06548842032967032</v>
      </c>
      <c r="S23" s="407">
        <v>0.07021407547458665</v>
      </c>
      <c r="T23" s="407">
        <v>0.07639432106450861</v>
      </c>
    </row>
    <row r="24" spans="2:20" s="275" customFormat="1" ht="27" customHeight="1">
      <c r="B24" s="813"/>
      <c r="C24" s="813"/>
      <c r="D24" s="828" t="s">
        <v>167</v>
      </c>
      <c r="E24" s="829"/>
      <c r="F24" s="404">
        <v>300798934</v>
      </c>
      <c r="G24" s="404">
        <v>263768205</v>
      </c>
      <c r="H24" s="404">
        <v>292448498</v>
      </c>
      <c r="I24" s="404">
        <v>285222376</v>
      </c>
      <c r="J24" s="404">
        <v>220811235</v>
      </c>
      <c r="K24" s="405">
        <v>0.024323150199324184</v>
      </c>
      <c r="L24" s="405">
        <v>-0.12310791300876087</v>
      </c>
      <c r="M24" s="405">
        <v>0.10873294224374011</v>
      </c>
      <c r="N24" s="405">
        <v>-0.024709041248008053</v>
      </c>
      <c r="O24" s="405">
        <v>-0.2258277976058933</v>
      </c>
      <c r="P24" s="407">
        <v>0.02888492789002894</v>
      </c>
      <c r="Q24" s="407">
        <v>0.02491599244953416</v>
      </c>
      <c r="R24" s="407">
        <v>0.027928755041862898</v>
      </c>
      <c r="S24" s="407">
        <v>0.02694258986542443</v>
      </c>
      <c r="T24" s="407">
        <v>0.021203920224940807</v>
      </c>
    </row>
    <row r="25" spans="2:20" s="275" customFormat="1" ht="27" customHeight="1">
      <c r="B25" s="813"/>
      <c r="C25" s="813"/>
      <c r="D25" s="828" t="s">
        <v>685</v>
      </c>
      <c r="E25" s="863"/>
      <c r="F25" s="404">
        <v>74870310</v>
      </c>
      <c r="G25" s="404">
        <v>74951803</v>
      </c>
      <c r="H25" s="404">
        <v>49181446</v>
      </c>
      <c r="I25" s="404">
        <v>-22283607</v>
      </c>
      <c r="J25" s="404">
        <v>-39990862</v>
      </c>
      <c r="K25" s="405">
        <v>-0.044446090844122516</v>
      </c>
      <c r="L25" s="405">
        <v>0.0010884554905676229</v>
      </c>
      <c r="M25" s="405">
        <v>-0.3438257115709411</v>
      </c>
      <c r="N25" s="405">
        <v>-1.453089707854462</v>
      </c>
      <c r="O25" s="405">
        <v>0.7946314526189588</v>
      </c>
      <c r="P25" s="407">
        <v>0.0401546713735747</v>
      </c>
      <c r="Q25" s="407">
        <v>0.03954296961002544</v>
      </c>
      <c r="R25" s="407">
        <v>0.026232212692892214</v>
      </c>
      <c r="S25" s="407">
        <v>-0.011756354872513875</v>
      </c>
      <c r="T25" s="407">
        <v>-0.02144802020394969</v>
      </c>
    </row>
    <row r="26" spans="2:20" s="275" customFormat="1" ht="27" customHeight="1">
      <c r="B26" s="813"/>
      <c r="C26" s="813"/>
      <c r="D26" s="828" t="s">
        <v>306</v>
      </c>
      <c r="E26" s="863"/>
      <c r="F26" s="404">
        <v>48687070</v>
      </c>
      <c r="G26" s="404">
        <v>49133177</v>
      </c>
      <c r="H26" s="404">
        <v>48307050</v>
      </c>
      <c r="I26" s="404">
        <v>47610089</v>
      </c>
      <c r="J26" s="404">
        <v>43559246</v>
      </c>
      <c r="K26" s="405">
        <v>-0.003292424169408477</v>
      </c>
      <c r="L26" s="405">
        <v>0.009162740744103106</v>
      </c>
      <c r="M26" s="405">
        <v>-0.01681403586012767</v>
      </c>
      <c r="N26" s="405">
        <v>-0.014427728457854495</v>
      </c>
      <c r="O26" s="405">
        <v>-0.08508370988342408</v>
      </c>
      <c r="P26" s="407">
        <v>0.052503266316069365</v>
      </c>
      <c r="Q26" s="407">
        <v>0.05212046502266914</v>
      </c>
      <c r="R26" s="407">
        <v>0.05180723173884938</v>
      </c>
      <c r="S26" s="407">
        <v>0.050504773555568476</v>
      </c>
      <c r="T26" s="407">
        <v>0.04697351254173191</v>
      </c>
    </row>
    <row r="27" spans="1:94" s="413" customFormat="1" ht="27" customHeight="1">
      <c r="A27" s="275"/>
      <c r="B27" s="813"/>
      <c r="C27" s="813"/>
      <c r="D27" s="816" t="s">
        <v>312</v>
      </c>
      <c r="E27" s="817"/>
      <c r="F27" s="404">
        <v>104121810</v>
      </c>
      <c r="G27" s="404">
        <v>101855836</v>
      </c>
      <c r="H27" s="404">
        <v>103387459</v>
      </c>
      <c r="I27" s="404">
        <v>105756084</v>
      </c>
      <c r="J27" s="404">
        <v>106309812</v>
      </c>
      <c r="K27" s="405">
        <v>0.016973343621007386</v>
      </c>
      <c r="L27" s="405">
        <v>-0.021762721950377158</v>
      </c>
      <c r="M27" s="405">
        <v>0.015037164880763435</v>
      </c>
      <c r="N27" s="405">
        <v>0.02291017714247141</v>
      </c>
      <c r="O27" s="405">
        <v>0.005235897350359531</v>
      </c>
      <c r="P27" s="407">
        <v>0.07498906994869771</v>
      </c>
      <c r="Q27" s="407">
        <v>0.0721610639363354</v>
      </c>
      <c r="R27" s="407">
        <v>0.07405106462912088</v>
      </c>
      <c r="S27" s="407">
        <v>0.07492424429347826</v>
      </c>
      <c r="T27" s="407">
        <v>0.07656488038674034</v>
      </c>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row>
    <row r="28" spans="1:94" s="413" customFormat="1" ht="27" customHeight="1">
      <c r="A28" s="275"/>
      <c r="B28" s="813"/>
      <c r="C28" s="813"/>
      <c r="D28" s="816" t="s">
        <v>729</v>
      </c>
      <c r="E28" s="817"/>
      <c r="F28" s="404">
        <v>193320200</v>
      </c>
      <c r="G28" s="404">
        <v>167539984</v>
      </c>
      <c r="H28" s="404">
        <v>156386829</v>
      </c>
      <c r="I28" s="404">
        <v>136931520</v>
      </c>
      <c r="J28" s="404">
        <v>151201833</v>
      </c>
      <c r="K28" s="405">
        <v>0.030829534948337747</v>
      </c>
      <c r="L28" s="405">
        <v>-0.1333550037709458</v>
      </c>
      <c r="M28" s="405">
        <v>-0.06657010901946846</v>
      </c>
      <c r="N28" s="405">
        <v>-0.12440503541381992</v>
      </c>
      <c r="O28" s="405">
        <v>0.10421496087971564</v>
      </c>
      <c r="P28" s="407">
        <v>0.04641007169166009</v>
      </c>
      <c r="Q28" s="407">
        <v>0.0395652783126294</v>
      </c>
      <c r="R28" s="407">
        <v>0.03733725312990581</v>
      </c>
      <c r="S28" s="407">
        <v>0.03233695962732919</v>
      </c>
      <c r="T28" s="407">
        <v>0.03629878258681926</v>
      </c>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row>
    <row r="29" spans="1:94" s="413" customFormat="1" ht="27" customHeight="1">
      <c r="A29" s="275"/>
      <c r="B29" s="813"/>
      <c r="C29" s="813"/>
      <c r="D29" s="830" t="s">
        <v>686</v>
      </c>
      <c r="E29" s="831"/>
      <c r="F29" s="404">
        <v>148167699</v>
      </c>
      <c r="G29" s="404">
        <v>145277217</v>
      </c>
      <c r="H29" s="404">
        <v>146892490</v>
      </c>
      <c r="I29" s="404">
        <v>145161529</v>
      </c>
      <c r="J29" s="404">
        <v>147910225</v>
      </c>
      <c r="K29" s="405">
        <v>-0.0426563966403405</v>
      </c>
      <c r="L29" s="405">
        <v>-0.01950817903975144</v>
      </c>
      <c r="M29" s="405">
        <v>0.011118556875989715</v>
      </c>
      <c r="N29" s="405">
        <v>-0.01178386315052594</v>
      </c>
      <c r="O29" s="405">
        <v>0.01893543019927821</v>
      </c>
      <c r="P29" s="407">
        <v>0.0569126126124704</v>
      </c>
      <c r="Q29" s="407">
        <v>0.05489253023291925</v>
      </c>
      <c r="R29" s="407">
        <v>0.056112777446363164</v>
      </c>
      <c r="S29" s="407">
        <v>0.054848817893374736</v>
      </c>
      <c r="T29" s="407">
        <v>0.05681371441725862</v>
      </c>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row>
    <row r="30" spans="1:94" s="413" customFormat="1" ht="27" customHeight="1">
      <c r="A30" s="275"/>
      <c r="B30" s="813"/>
      <c r="C30" s="813"/>
      <c r="D30" s="830" t="s">
        <v>687</v>
      </c>
      <c r="E30" s="831"/>
      <c r="F30" s="404">
        <v>145406252</v>
      </c>
      <c r="G30" s="404">
        <v>159752233</v>
      </c>
      <c r="H30" s="404">
        <v>156973647</v>
      </c>
      <c r="I30" s="404">
        <v>140950144</v>
      </c>
      <c r="J30" s="404">
        <v>150881261</v>
      </c>
      <c r="K30" s="405">
        <v>-0.04201269669947639</v>
      </c>
      <c r="L30" s="405">
        <v>0.0986613766786314</v>
      </c>
      <c r="M30" s="405">
        <v>-0.017393096470833057</v>
      </c>
      <c r="N30" s="405">
        <v>-0.10207766275571084</v>
      </c>
      <c r="O30" s="405">
        <v>0.07045836717981643</v>
      </c>
      <c r="P30" s="407">
        <v>0.05749461811288051</v>
      </c>
      <c r="Q30" s="407">
        <v>0.06213721765238705</v>
      </c>
      <c r="R30" s="407">
        <v>0.061727409130575304</v>
      </c>
      <c r="S30" s="407">
        <v>0.05482395839727195</v>
      </c>
      <c r="T30" s="407">
        <v>0.059659473800238325</v>
      </c>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row>
    <row r="31" spans="1:94" s="413" customFormat="1" ht="27" customHeight="1">
      <c r="A31" s="275"/>
      <c r="B31" s="813"/>
      <c r="C31" s="813"/>
      <c r="D31" s="830" t="s">
        <v>495</v>
      </c>
      <c r="E31" s="831"/>
      <c r="F31" s="404">
        <v>82471377</v>
      </c>
      <c r="G31" s="404">
        <v>204714255</v>
      </c>
      <c r="H31" s="404">
        <v>201204335</v>
      </c>
      <c r="I31" s="404">
        <v>198630585</v>
      </c>
      <c r="J31" s="404">
        <v>196369296</v>
      </c>
      <c r="K31" s="405">
        <v>0.6001544636472493</v>
      </c>
      <c r="L31" s="405">
        <v>1.4822461130969111</v>
      </c>
      <c r="M31" s="405">
        <v>-0.017145459655459754</v>
      </c>
      <c r="N31" s="405">
        <v>-0.01279172240498695</v>
      </c>
      <c r="O31" s="405">
        <v>-0.011384394805059855</v>
      </c>
      <c r="P31" s="407">
        <v>0.0110504772691397</v>
      </c>
      <c r="Q31" s="407">
        <v>0.02698277591903799</v>
      </c>
      <c r="R31" s="407">
        <v>0.026811573975028296</v>
      </c>
      <c r="S31" s="407">
        <v>0.02618090550520006</v>
      </c>
      <c r="T31" s="407">
        <v>0.026311849283236356</v>
      </c>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row>
    <row r="32" spans="2:20" s="275" customFormat="1" ht="27" customHeight="1">
      <c r="B32" s="813"/>
      <c r="C32" s="813"/>
      <c r="D32" s="830" t="s">
        <v>428</v>
      </c>
      <c r="E32" s="831"/>
      <c r="F32" s="409"/>
      <c r="G32" s="404">
        <v>43878308</v>
      </c>
      <c r="H32" s="404">
        <v>55150417</v>
      </c>
      <c r="I32" s="404">
        <v>50232145</v>
      </c>
      <c r="J32" s="404">
        <v>70380186</v>
      </c>
      <c r="K32" s="410"/>
      <c r="L32" s="410"/>
      <c r="M32" s="405">
        <v>0.25689479639916835</v>
      </c>
      <c r="N32" s="405">
        <v>-0.08917923503642775</v>
      </c>
      <c r="O32" s="405">
        <v>0.40109855949810624</v>
      </c>
      <c r="P32" s="407" t="s">
        <v>196</v>
      </c>
      <c r="Q32" s="407">
        <v>0.03768372334117647</v>
      </c>
      <c r="R32" s="407">
        <v>0.032530546549773755</v>
      </c>
      <c r="S32" s="407">
        <v>0.029307437539961637</v>
      </c>
      <c r="T32" s="407">
        <v>0.04174320424114397</v>
      </c>
    </row>
    <row r="33" spans="2:20" s="275" customFormat="1" ht="27" customHeight="1">
      <c r="B33" s="813"/>
      <c r="C33" s="814"/>
      <c r="D33" s="830" t="s">
        <v>731</v>
      </c>
      <c r="E33" s="831"/>
      <c r="F33" s="409"/>
      <c r="G33" s="409"/>
      <c r="H33" s="404">
        <v>844336316</v>
      </c>
      <c r="I33" s="404">
        <v>1408482178</v>
      </c>
      <c r="J33" s="404">
        <v>621497961</v>
      </c>
      <c r="K33" s="410"/>
      <c r="L33" s="410"/>
      <c r="M33" s="410"/>
      <c r="N33" s="410"/>
      <c r="O33" s="405">
        <v>-0.5587463081126753</v>
      </c>
      <c r="P33" s="407" t="s">
        <v>196</v>
      </c>
      <c r="Q33" s="407" t="s">
        <v>196</v>
      </c>
      <c r="R33" s="407">
        <v>0.07782392811616161</v>
      </c>
      <c r="S33" s="407">
        <v>0.07761111035175121</v>
      </c>
      <c r="T33" s="407">
        <v>0.0348138053660221</v>
      </c>
    </row>
    <row r="34" spans="2:20" s="275" customFormat="1" ht="27" customHeight="1">
      <c r="B34" s="813"/>
      <c r="C34" s="812" t="s">
        <v>70</v>
      </c>
      <c r="D34" s="832" t="s">
        <v>228</v>
      </c>
      <c r="E34" s="833"/>
      <c r="F34" s="404">
        <v>281154675</v>
      </c>
      <c r="G34" s="404">
        <v>301393760</v>
      </c>
      <c r="H34" s="404">
        <v>301680469</v>
      </c>
      <c r="I34" s="404">
        <v>276835154</v>
      </c>
      <c r="J34" s="404">
        <v>285077469</v>
      </c>
      <c r="K34" s="405">
        <v>-0.07652500933814273</v>
      </c>
      <c r="L34" s="405">
        <v>0.07198558942688753</v>
      </c>
      <c r="M34" s="405">
        <v>0.0009512771598191018</v>
      </c>
      <c r="N34" s="405">
        <v>-0.08235639212029998</v>
      </c>
      <c r="O34" s="405">
        <v>0.02977336830567407</v>
      </c>
      <c r="P34" s="407">
        <v>0.04724744768646409</v>
      </c>
      <c r="Q34" s="407">
        <v>0.04982279094202899</v>
      </c>
      <c r="R34" s="407">
        <v>0.05041821024954213</v>
      </c>
      <c r="S34" s="407">
        <v>0.045763057613224634</v>
      </c>
      <c r="T34" s="407">
        <v>0.04790666491022099</v>
      </c>
    </row>
    <row r="35" spans="2:20" s="275" customFormat="1" ht="27" customHeight="1">
      <c r="B35" s="813"/>
      <c r="C35" s="813"/>
      <c r="D35" s="874" t="s">
        <v>250</v>
      </c>
      <c r="E35" s="875"/>
      <c r="F35" s="404">
        <v>35319824</v>
      </c>
      <c r="G35" s="404">
        <v>33166468</v>
      </c>
      <c r="H35" s="404">
        <v>29939844</v>
      </c>
      <c r="I35" s="404">
        <v>25184800</v>
      </c>
      <c r="J35" s="404">
        <v>22898367</v>
      </c>
      <c r="K35" s="405">
        <v>-0.01821514626943802</v>
      </c>
      <c r="L35" s="405">
        <v>-0.06096734796866485</v>
      </c>
      <c r="M35" s="405">
        <v>-0.09728572846526799</v>
      </c>
      <c r="N35" s="405">
        <v>-0.15881993239510533</v>
      </c>
      <c r="O35" s="405">
        <v>-0.0907862282011372</v>
      </c>
      <c r="P35" s="407">
        <v>0.03297456455903418</v>
      </c>
      <c r="Q35" s="407">
        <v>0.030459341837761677</v>
      </c>
      <c r="R35" s="407">
        <v>0.02779823733211233</v>
      </c>
      <c r="S35" s="407">
        <v>0.02312915660225443</v>
      </c>
      <c r="T35" s="407">
        <v>0.021377900437384897</v>
      </c>
    </row>
    <row r="36" spans="2:20" s="275" customFormat="1" ht="27" customHeight="1">
      <c r="B36" s="813"/>
      <c r="C36" s="813"/>
      <c r="D36" s="874" t="s">
        <v>381</v>
      </c>
      <c r="E36" s="875"/>
      <c r="F36" s="404">
        <v>49317340</v>
      </c>
      <c r="G36" s="404">
        <v>54418549</v>
      </c>
      <c r="H36" s="404">
        <v>57035885</v>
      </c>
      <c r="I36" s="404">
        <v>58774560</v>
      </c>
      <c r="J36" s="404">
        <v>73792754</v>
      </c>
      <c r="K36" s="405">
        <v>0.18323442964124687</v>
      </c>
      <c r="L36" s="405">
        <v>0.1034364181036528</v>
      </c>
      <c r="M36" s="405">
        <v>0.04809639448490256</v>
      </c>
      <c r="N36" s="405">
        <v>0.03048387870197859</v>
      </c>
      <c r="O36" s="405">
        <v>0.25552201496701976</v>
      </c>
      <c r="P36" s="407">
        <v>0.02326364783044167</v>
      </c>
      <c r="Q36" s="407">
        <v>0.025251424338927027</v>
      </c>
      <c r="R36" s="407">
        <v>0.02675676116573485</v>
      </c>
      <c r="S36" s="407">
        <v>0.027272710907704042</v>
      </c>
      <c r="T36" s="407">
        <v>0.03480902744337824</v>
      </c>
    </row>
    <row r="37" spans="2:20" s="275" customFormat="1" ht="27" customHeight="1">
      <c r="B37" s="813"/>
      <c r="C37" s="813"/>
      <c r="D37" s="874" t="s">
        <v>756</v>
      </c>
      <c r="E37" s="875"/>
      <c r="F37" s="404">
        <v>47208567</v>
      </c>
      <c r="G37" s="404">
        <v>46820609</v>
      </c>
      <c r="H37" s="404">
        <v>47284543</v>
      </c>
      <c r="I37" s="404">
        <v>47281883</v>
      </c>
      <c r="J37" s="404">
        <v>47153930</v>
      </c>
      <c r="K37" s="405">
        <v>-0.04427188089642528</v>
      </c>
      <c r="L37" s="405">
        <v>-0.008217957558423665</v>
      </c>
      <c r="M37" s="405">
        <v>0.009908756206054475</v>
      </c>
      <c r="N37" s="405">
        <v>-5.625516989769786E-05</v>
      </c>
      <c r="O37" s="405">
        <v>-0.0027061739482752835</v>
      </c>
      <c r="P37" s="407">
        <v>0.034744378261483244</v>
      </c>
      <c r="Q37" s="407">
        <v>0.03389702135234846</v>
      </c>
      <c r="R37" s="407">
        <v>0.03460908437274405</v>
      </c>
      <c r="S37" s="407">
        <v>0.034230972895509366</v>
      </c>
      <c r="T37" s="407">
        <v>0.0347041667338791</v>
      </c>
    </row>
    <row r="38" spans="2:20" s="275" customFormat="1" ht="27" customHeight="1">
      <c r="B38" s="843"/>
      <c r="C38" s="814"/>
      <c r="D38" s="832" t="s">
        <v>475</v>
      </c>
      <c r="E38" s="833"/>
      <c r="F38" s="404">
        <v>56138054</v>
      </c>
      <c r="G38" s="404">
        <v>56139265</v>
      </c>
      <c r="H38" s="404">
        <v>55775982</v>
      </c>
      <c r="I38" s="404">
        <v>55775844</v>
      </c>
      <c r="J38" s="404">
        <v>55193229</v>
      </c>
      <c r="K38" s="405">
        <v>-0.008205309677603434</v>
      </c>
      <c r="L38" s="405">
        <v>2.1571820070571025E-05</v>
      </c>
      <c r="M38" s="405">
        <v>-0.006471103602799217</v>
      </c>
      <c r="N38" s="405">
        <v>-2.4741832425290156E-06</v>
      </c>
      <c r="O38" s="405">
        <v>-0.010445650988266534</v>
      </c>
      <c r="P38" s="407">
        <v>0.03329605087747806</v>
      </c>
      <c r="Q38" s="407">
        <v>0.03275388702845269</v>
      </c>
      <c r="R38" s="407">
        <v>0.03289953689398836</v>
      </c>
      <c r="S38" s="407">
        <v>0.0325418527173913</v>
      </c>
      <c r="T38" s="407">
        <v>0.03273566555898602</v>
      </c>
    </row>
    <row r="39" spans="2:20" s="275" customFormat="1" ht="27" customHeight="1">
      <c r="B39" s="812" t="s">
        <v>64</v>
      </c>
      <c r="C39" s="812" t="s">
        <v>69</v>
      </c>
      <c r="D39" s="895" t="s">
        <v>251</v>
      </c>
      <c r="E39" s="896"/>
      <c r="F39" s="404">
        <v>105426291</v>
      </c>
      <c r="G39" s="404">
        <v>95294729</v>
      </c>
      <c r="H39" s="404">
        <v>89945792</v>
      </c>
      <c r="I39" s="404">
        <v>82268759</v>
      </c>
      <c r="J39" s="404">
        <v>88351793</v>
      </c>
      <c r="K39" s="405">
        <v>-0.21423148763234512</v>
      </c>
      <c r="L39" s="405">
        <v>-0.09610090522865876</v>
      </c>
      <c r="M39" s="405">
        <v>-0.05613046026921384</v>
      </c>
      <c r="N39" s="405">
        <v>-0.08535177498909566</v>
      </c>
      <c r="O39" s="405">
        <v>0.07394099624135572</v>
      </c>
      <c r="P39" s="407">
        <v>0.03615645902863908</v>
      </c>
      <c r="Q39" s="407">
        <v>0.03214893530482846</v>
      </c>
      <c r="R39" s="407">
        <v>0.030677855722508782</v>
      </c>
      <c r="S39" s="407">
        <v>0.027754452302388346</v>
      </c>
      <c r="T39" s="407">
        <v>0.03030067693182245</v>
      </c>
    </row>
    <row r="40" spans="2:20" s="275" customFormat="1" ht="27" customHeight="1">
      <c r="B40" s="813"/>
      <c r="C40" s="813"/>
      <c r="D40" s="895" t="s">
        <v>252</v>
      </c>
      <c r="E40" s="896"/>
      <c r="F40" s="404">
        <v>63245287</v>
      </c>
      <c r="G40" s="404">
        <v>53983685</v>
      </c>
      <c r="H40" s="404">
        <v>55419121</v>
      </c>
      <c r="I40" s="404">
        <v>46139769</v>
      </c>
      <c r="J40" s="404">
        <v>70549645</v>
      </c>
      <c r="K40" s="405">
        <v>0.18529011139315102</v>
      </c>
      <c r="L40" s="405">
        <v>-0.14643940187985865</v>
      </c>
      <c r="M40" s="405">
        <v>0.02659018182993621</v>
      </c>
      <c r="N40" s="405">
        <v>-0.16743953770035436</v>
      </c>
      <c r="O40" s="405">
        <v>0.5290420071240496</v>
      </c>
      <c r="P40" s="407">
        <v>0.054271846138474196</v>
      </c>
      <c r="Q40" s="407">
        <v>0.04556902179694727</v>
      </c>
      <c r="R40" s="407">
        <v>0.04729478411269582</v>
      </c>
      <c r="S40" s="407">
        <v>0.038947769854301574</v>
      </c>
      <c r="T40" s="407">
        <v>0.060539838779828374</v>
      </c>
    </row>
    <row r="41" spans="2:20" s="275" customFormat="1" ht="27" customHeight="1">
      <c r="B41" s="813"/>
      <c r="C41" s="813"/>
      <c r="D41" s="895" t="s">
        <v>230</v>
      </c>
      <c r="E41" s="896"/>
      <c r="F41" s="404">
        <v>85335025</v>
      </c>
      <c r="G41" s="404">
        <v>83608661</v>
      </c>
      <c r="H41" s="404">
        <v>86792648</v>
      </c>
      <c r="I41" s="404">
        <v>73882747</v>
      </c>
      <c r="J41" s="404">
        <v>85012981</v>
      </c>
      <c r="K41" s="405">
        <v>-0.04461768988882593</v>
      </c>
      <c r="L41" s="405">
        <v>-0.020230427072588306</v>
      </c>
      <c r="M41" s="405">
        <v>0.0380820235836572</v>
      </c>
      <c r="N41" s="405">
        <v>-0.14874417704135492</v>
      </c>
      <c r="O41" s="405">
        <v>0.1506472681639734</v>
      </c>
      <c r="P41" s="407">
        <v>0.05879208837702699</v>
      </c>
      <c r="Q41" s="407">
        <v>0.05666352487522466</v>
      </c>
      <c r="R41" s="407">
        <v>0.059467775429217176</v>
      </c>
      <c r="S41" s="407">
        <v>0.05007204782868644</v>
      </c>
      <c r="T41" s="407">
        <v>0.05857021418985366</v>
      </c>
    </row>
    <row r="42" spans="2:20" s="275" customFormat="1" ht="27" customHeight="1">
      <c r="B42" s="813"/>
      <c r="C42" s="813"/>
      <c r="D42" s="895" t="s">
        <v>232</v>
      </c>
      <c r="E42" s="896"/>
      <c r="F42" s="404">
        <v>32019662</v>
      </c>
      <c r="G42" s="404">
        <v>32011762</v>
      </c>
      <c r="H42" s="404">
        <v>29609867</v>
      </c>
      <c r="I42" s="404">
        <v>29746794</v>
      </c>
      <c r="J42" s="404">
        <v>43431457</v>
      </c>
      <c r="K42" s="405">
        <v>0.11373411442559687</v>
      </c>
      <c r="L42" s="405">
        <v>-0.00024672340388852323</v>
      </c>
      <c r="M42" s="405">
        <v>-0.07503163993284719</v>
      </c>
      <c r="N42" s="405">
        <v>0.0046243706532015155</v>
      </c>
      <c r="O42" s="405">
        <v>0.46003824815541466</v>
      </c>
      <c r="P42" s="407">
        <v>0.07018482242373289</v>
      </c>
      <c r="Q42" s="407">
        <v>0.06902347075850662</v>
      </c>
      <c r="R42" s="407">
        <v>0.06454611475752509</v>
      </c>
      <c r="S42" s="407">
        <v>0.06413976730860113</v>
      </c>
      <c r="T42" s="407">
        <v>0.0718379562468845</v>
      </c>
    </row>
    <row r="43" spans="2:20" s="275" customFormat="1" ht="27" customHeight="1">
      <c r="B43" s="813"/>
      <c r="C43" s="813"/>
      <c r="D43" s="895" t="s">
        <v>253</v>
      </c>
      <c r="E43" s="896"/>
      <c r="F43" s="404">
        <v>257319937</v>
      </c>
      <c r="G43" s="404">
        <v>227493994</v>
      </c>
      <c r="H43" s="404">
        <v>220322107</v>
      </c>
      <c r="I43" s="404">
        <v>149897558</v>
      </c>
      <c r="J43" s="404">
        <v>185010244</v>
      </c>
      <c r="K43" s="405">
        <v>-0.015446708279447437</v>
      </c>
      <c r="L43" s="405">
        <v>-0.11590995764933675</v>
      </c>
      <c r="M43" s="405">
        <v>-0.03152561029808989</v>
      </c>
      <c r="N43" s="405">
        <v>-0.3196435889204709</v>
      </c>
      <c r="O43" s="405">
        <v>0.23424454986785043</v>
      </c>
      <c r="P43" s="407">
        <v>0.06406232658413478</v>
      </c>
      <c r="Q43" s="407">
        <v>0.055713437875738056</v>
      </c>
      <c r="R43" s="407">
        <v>0.0545499722256139</v>
      </c>
      <c r="S43" s="407">
        <v>0.03671001655260332</v>
      </c>
      <c r="T43" s="407">
        <v>0.04606011804106132</v>
      </c>
    </row>
    <row r="44" spans="2:20" s="275" customFormat="1" ht="27" customHeight="1">
      <c r="B44" s="813"/>
      <c r="C44" s="813"/>
      <c r="D44" s="895" t="s">
        <v>234</v>
      </c>
      <c r="E44" s="896"/>
      <c r="F44" s="404">
        <v>112031030</v>
      </c>
      <c r="G44" s="404">
        <v>84638424</v>
      </c>
      <c r="H44" s="404">
        <v>98991877</v>
      </c>
      <c r="I44" s="404">
        <v>106136933</v>
      </c>
      <c r="J44" s="404">
        <v>115476126</v>
      </c>
      <c r="K44" s="405">
        <v>0.29140292744968976</v>
      </c>
      <c r="L44" s="405">
        <v>-0.24450909716709737</v>
      </c>
      <c r="M44" s="405">
        <v>0.16958554190470276</v>
      </c>
      <c r="N44" s="405">
        <v>0.07217820508646382</v>
      </c>
      <c r="O44" s="405">
        <v>0.0879919245452476</v>
      </c>
      <c r="P44" s="407">
        <v>0.06951351627709307</v>
      </c>
      <c r="Q44" s="407">
        <v>0.05166057652173914</v>
      </c>
      <c r="R44" s="407">
        <v>0.06108543551141166</v>
      </c>
      <c r="S44" s="407">
        <v>0.06478257616220735</v>
      </c>
      <c r="T44" s="407">
        <v>0.07165114490437739</v>
      </c>
    </row>
    <row r="45" spans="2:20" s="275" customFormat="1" ht="27" customHeight="1">
      <c r="B45" s="813"/>
      <c r="C45" s="813"/>
      <c r="D45" s="895" t="s">
        <v>477</v>
      </c>
      <c r="E45" s="896"/>
      <c r="F45" s="404">
        <v>42972442</v>
      </c>
      <c r="G45" s="404">
        <v>40774924</v>
      </c>
      <c r="H45" s="404">
        <v>42536969</v>
      </c>
      <c r="I45" s="404">
        <v>38983416</v>
      </c>
      <c r="J45" s="404">
        <v>41275207</v>
      </c>
      <c r="K45" s="405">
        <v>0.005632085521000966</v>
      </c>
      <c r="L45" s="405">
        <v>-0.05113784317865855</v>
      </c>
      <c r="M45" s="405">
        <v>0.04321393707563992</v>
      </c>
      <c r="N45" s="405">
        <v>-0.08354034345982668</v>
      </c>
      <c r="O45" s="405">
        <v>0.05878887063155266</v>
      </c>
      <c r="P45" s="407">
        <v>0.09758686308546116</v>
      </c>
      <c r="Q45" s="407">
        <v>0.09108675614473169</v>
      </c>
      <c r="R45" s="407">
        <v>0.09606718199311949</v>
      </c>
      <c r="S45" s="407">
        <v>0.08708472165099883</v>
      </c>
      <c r="T45" s="407">
        <v>0.0937325827173859</v>
      </c>
    </row>
    <row r="46" spans="2:20" s="275" customFormat="1" ht="27" customHeight="1">
      <c r="B46" s="813"/>
      <c r="C46" s="813"/>
      <c r="D46" s="895" t="s">
        <v>733</v>
      </c>
      <c r="E46" s="896"/>
      <c r="F46" s="404">
        <v>56384410</v>
      </c>
      <c r="G46" s="404">
        <v>53971031</v>
      </c>
      <c r="H46" s="404">
        <v>59452407</v>
      </c>
      <c r="I46" s="404">
        <v>55437113</v>
      </c>
      <c r="J46" s="404">
        <v>56566174</v>
      </c>
      <c r="K46" s="405">
        <v>0.47367387434941133</v>
      </c>
      <c r="L46" s="405">
        <v>-0.042802239129575</v>
      </c>
      <c r="M46" s="405">
        <v>0.10156144691769924</v>
      </c>
      <c r="N46" s="405">
        <v>-0.06753795519162076</v>
      </c>
      <c r="O46" s="405">
        <v>0.020366518725461046</v>
      </c>
      <c r="P46" s="407">
        <v>0.04943624705741052</v>
      </c>
      <c r="Q46" s="407">
        <v>0.046548738929584124</v>
      </c>
      <c r="R46" s="407">
        <v>0.05183977198996655</v>
      </c>
      <c r="S46" s="407">
        <v>0.047813200011814744</v>
      </c>
      <c r="T46" s="407">
        <v>0.04959561256305549</v>
      </c>
    </row>
    <row r="47" spans="2:20" s="275" customFormat="1" ht="27" customHeight="1">
      <c r="B47" s="814"/>
      <c r="C47" s="814"/>
      <c r="D47" s="895" t="s">
        <v>283</v>
      </c>
      <c r="E47" s="896"/>
      <c r="F47" s="404">
        <v>178350001</v>
      </c>
      <c r="G47" s="404">
        <v>177888513</v>
      </c>
      <c r="H47" s="404">
        <v>169968769</v>
      </c>
      <c r="I47" s="404">
        <v>167160215</v>
      </c>
      <c r="J47" s="404">
        <v>165266417</v>
      </c>
      <c r="K47" s="405">
        <v>-0.013766694328017734</v>
      </c>
      <c r="L47" s="405">
        <v>-0.00258754133676736</v>
      </c>
      <c r="M47" s="405">
        <v>-0.044520828615842105</v>
      </c>
      <c r="N47" s="405">
        <v>-0.016523941524810362</v>
      </c>
      <c r="O47" s="405">
        <v>-0.01132923883832047</v>
      </c>
      <c r="P47" s="407">
        <v>0.06167999989103771</v>
      </c>
      <c r="Q47" s="407">
        <v>0.060517350336097175</v>
      </c>
      <c r="R47" s="407">
        <v>0.05845848608046044</v>
      </c>
      <c r="S47" s="407">
        <v>0.056867602763154945</v>
      </c>
      <c r="T47" s="407">
        <v>0.05715521460833741</v>
      </c>
    </row>
    <row r="48" spans="2:20" s="275" customFormat="1" ht="27" customHeight="1">
      <c r="B48" s="812" t="s">
        <v>64</v>
      </c>
      <c r="C48" s="812" t="s">
        <v>69</v>
      </c>
      <c r="D48" s="895" t="s">
        <v>280</v>
      </c>
      <c r="E48" s="896"/>
      <c r="F48" s="404">
        <v>141996055</v>
      </c>
      <c r="G48" s="404">
        <v>153139340</v>
      </c>
      <c r="H48" s="404">
        <v>158120932</v>
      </c>
      <c r="I48" s="404">
        <v>126478597</v>
      </c>
      <c r="J48" s="404">
        <v>144423620</v>
      </c>
      <c r="K48" s="405">
        <v>-0.01593171806788681</v>
      </c>
      <c r="L48" s="405">
        <v>0.07847601822459081</v>
      </c>
      <c r="M48" s="405">
        <v>0.03252979933177197</v>
      </c>
      <c r="N48" s="405">
        <v>-0.20011477670774164</v>
      </c>
      <c r="O48" s="405">
        <v>0.1418818948473946</v>
      </c>
      <c r="P48" s="407">
        <v>0.043985504727109166</v>
      </c>
      <c r="Q48" s="407">
        <v>0.04666387756294664</v>
      </c>
      <c r="R48" s="407">
        <v>0.04871131495079421</v>
      </c>
      <c r="S48" s="407">
        <v>0.038539945155446474</v>
      </c>
      <c r="T48" s="407">
        <v>0.04473748105337305</v>
      </c>
    </row>
    <row r="49" spans="2:20" s="275" customFormat="1" ht="27" customHeight="1">
      <c r="B49" s="813"/>
      <c r="C49" s="813"/>
      <c r="D49" s="816" t="s">
        <v>53</v>
      </c>
      <c r="E49" s="817"/>
      <c r="F49" s="404">
        <v>912382084</v>
      </c>
      <c r="G49" s="404">
        <v>882613779</v>
      </c>
      <c r="H49" s="404">
        <v>802691600</v>
      </c>
      <c r="I49" s="404">
        <v>741883115</v>
      </c>
      <c r="J49" s="404">
        <v>771330217</v>
      </c>
      <c r="K49" s="405">
        <v>-0.020538406461451657</v>
      </c>
      <c r="L49" s="405">
        <v>-0.03262701616135637</v>
      </c>
      <c r="M49" s="405">
        <v>-0.09055170098358503</v>
      </c>
      <c r="N49" s="405">
        <v>-0.07575572610950457</v>
      </c>
      <c r="O49" s="405">
        <v>0.039692373912567074</v>
      </c>
      <c r="P49" s="407">
        <v>0.05878231702822445</v>
      </c>
      <c r="Q49" s="407">
        <v>0.05593728804955549</v>
      </c>
      <c r="R49" s="407">
        <v>0.051431105220657934</v>
      </c>
      <c r="S49" s="407">
        <v>0.047018220755486874</v>
      </c>
      <c r="T49" s="407">
        <v>0.04969472564647944</v>
      </c>
    </row>
    <row r="50" spans="1:20" s="415" customFormat="1" ht="27" customHeight="1">
      <c r="A50" s="275"/>
      <c r="B50" s="813"/>
      <c r="C50" s="813"/>
      <c r="D50" s="816" t="s">
        <v>361</v>
      </c>
      <c r="E50" s="817"/>
      <c r="F50" s="404">
        <v>244054499</v>
      </c>
      <c r="G50" s="404">
        <v>235300348</v>
      </c>
      <c r="H50" s="404">
        <v>239049725</v>
      </c>
      <c r="I50" s="404">
        <v>217641429</v>
      </c>
      <c r="J50" s="404">
        <v>231498332</v>
      </c>
      <c r="K50" s="405">
        <v>33.5161574501763</v>
      </c>
      <c r="L50" s="405">
        <v>-0.035869656309839223</v>
      </c>
      <c r="M50" s="405">
        <v>0.015934430322219497</v>
      </c>
      <c r="N50" s="405">
        <v>-0.08955582776763286</v>
      </c>
      <c r="O50" s="405">
        <v>0.06366849851918588</v>
      </c>
      <c r="P50" s="407">
        <v>0.07030772859905288</v>
      </c>
      <c r="Q50" s="407">
        <v>0.06668061104037266</v>
      </c>
      <c r="R50" s="407">
        <v>0.06848755857535323</v>
      </c>
      <c r="S50" s="407">
        <v>0.06167633663431677</v>
      </c>
      <c r="T50" s="407">
        <v>0.0666905218468824</v>
      </c>
    </row>
    <row r="51" spans="1:20" s="415" customFormat="1" ht="27" customHeight="1">
      <c r="A51" s="275"/>
      <c r="B51" s="813"/>
      <c r="C51" s="814"/>
      <c r="D51" s="816" t="s">
        <v>837</v>
      </c>
      <c r="E51" s="817"/>
      <c r="F51" s="409"/>
      <c r="G51" s="409"/>
      <c r="H51" s="409"/>
      <c r="I51" s="409"/>
      <c r="J51" s="404">
        <v>128500354</v>
      </c>
      <c r="K51" s="409"/>
      <c r="L51" s="409"/>
      <c r="M51" s="409"/>
      <c r="N51" s="409"/>
      <c r="O51" s="409"/>
      <c r="P51" s="407" t="s">
        <v>196</v>
      </c>
      <c r="Q51" s="407" t="s">
        <v>196</v>
      </c>
      <c r="R51" s="407" t="s">
        <v>196</v>
      </c>
      <c r="S51" s="407" t="s">
        <v>196</v>
      </c>
      <c r="T51" s="407">
        <v>0.07625327872343884</v>
      </c>
    </row>
    <row r="52" spans="2:20" s="275" customFormat="1" ht="27" customHeight="1">
      <c r="B52" s="813"/>
      <c r="C52" s="812" t="s">
        <v>70</v>
      </c>
      <c r="D52" s="895" t="s">
        <v>254</v>
      </c>
      <c r="E52" s="896"/>
      <c r="F52" s="404">
        <v>509174619</v>
      </c>
      <c r="G52" s="404">
        <v>509827423</v>
      </c>
      <c r="H52" s="404">
        <v>510698140</v>
      </c>
      <c r="I52" s="404">
        <v>508682413</v>
      </c>
      <c r="J52" s="404">
        <v>508723448</v>
      </c>
      <c r="K52" s="405">
        <v>0.0016798804343795552</v>
      </c>
      <c r="L52" s="405">
        <v>0.0012820827583316756</v>
      </c>
      <c r="M52" s="405">
        <v>0.0017078661537592496</v>
      </c>
      <c r="N52" s="405">
        <v>-0.003947002822450068</v>
      </c>
      <c r="O52" s="405">
        <v>8.066919349146045E-05</v>
      </c>
      <c r="P52" s="407">
        <v>0.10066554865940851</v>
      </c>
      <c r="Q52" s="407">
        <v>0.09915121983962062</v>
      </c>
      <c r="R52" s="407">
        <v>0.10041199154277096</v>
      </c>
      <c r="S52" s="407">
        <v>0.09892853833386615</v>
      </c>
      <c r="T52" s="407">
        <v>0.1005763506229011</v>
      </c>
    </row>
    <row r="53" spans="2:20" s="275" customFormat="1" ht="27" customHeight="1">
      <c r="B53" s="813"/>
      <c r="C53" s="813"/>
      <c r="D53" s="893" t="s">
        <v>124</v>
      </c>
      <c r="E53" s="894"/>
      <c r="F53" s="404">
        <v>75014660</v>
      </c>
      <c r="G53" s="404">
        <v>75011006</v>
      </c>
      <c r="H53" s="404">
        <v>75725299</v>
      </c>
      <c r="I53" s="404">
        <v>73631822</v>
      </c>
      <c r="J53" s="404">
        <v>77264612</v>
      </c>
      <c r="K53" s="405">
        <v>0.02762899552430372</v>
      </c>
      <c r="L53" s="405">
        <v>-4.871047872509187E-05</v>
      </c>
      <c r="M53" s="405">
        <v>0.009522509270172966</v>
      </c>
      <c r="N53" s="405">
        <v>-0.02764567492826935</v>
      </c>
      <c r="O53" s="405">
        <v>0.0493372281348681</v>
      </c>
      <c r="P53" s="407">
        <v>0.0720345985267035</v>
      </c>
      <c r="Q53" s="407">
        <v>0.07085666974637682</v>
      </c>
      <c r="R53" s="407">
        <v>0.07231746241496599</v>
      </c>
      <c r="S53" s="407">
        <v>0.0695538691252588</v>
      </c>
      <c r="T53" s="407">
        <v>0.07419516806103657</v>
      </c>
    </row>
    <row r="54" spans="2:20" s="275" customFormat="1" ht="27" customHeight="1">
      <c r="B54" s="813"/>
      <c r="C54" s="813"/>
      <c r="D54" s="891" t="s">
        <v>264</v>
      </c>
      <c r="E54" s="892"/>
      <c r="F54" s="404">
        <v>160880571</v>
      </c>
      <c r="G54" s="404">
        <v>165595443</v>
      </c>
      <c r="H54" s="404">
        <v>165801620</v>
      </c>
      <c r="I54" s="404">
        <v>163748632</v>
      </c>
      <c r="J54" s="404">
        <v>163045490</v>
      </c>
      <c r="K54" s="405">
        <v>-0.037322977754586435</v>
      </c>
      <c r="L54" s="405">
        <v>0.029306658788524564</v>
      </c>
      <c r="M54" s="405">
        <v>0.0012450644550647447</v>
      </c>
      <c r="N54" s="405">
        <v>-0.01238219505937276</v>
      </c>
      <c r="O54" s="405">
        <v>-0.004294032819767313</v>
      </c>
      <c r="P54" s="407">
        <v>0.044687006997397374</v>
      </c>
      <c r="Q54" s="407">
        <v>0.045246688746406756</v>
      </c>
      <c r="R54" s="407">
        <v>0.045800859216541034</v>
      </c>
      <c r="S54" s="407">
        <v>0.0447420729129237</v>
      </c>
      <c r="T54" s="407">
        <v>0.045288345927887615</v>
      </c>
    </row>
    <row r="55" spans="2:20" s="275" customFormat="1" ht="27" customHeight="1">
      <c r="B55" s="813"/>
      <c r="C55" s="887"/>
      <c r="D55" s="891" t="s">
        <v>736</v>
      </c>
      <c r="E55" s="892"/>
      <c r="F55" s="404">
        <v>111892683</v>
      </c>
      <c r="G55" s="404">
        <v>111367815</v>
      </c>
      <c r="H55" s="404">
        <v>112584802</v>
      </c>
      <c r="I55" s="404">
        <v>108062230</v>
      </c>
      <c r="J55" s="404">
        <v>112793380</v>
      </c>
      <c r="K55" s="405">
        <v>-0.0003612246441884098</v>
      </c>
      <c r="L55" s="405">
        <v>-0.004690816109932765</v>
      </c>
      <c r="M55" s="405">
        <v>0.010927636498929246</v>
      </c>
      <c r="N55" s="405">
        <v>-0.04017035976134683</v>
      </c>
      <c r="O55" s="405">
        <v>0.04378171725680657</v>
      </c>
      <c r="P55" s="407">
        <v>0.052050736068362996</v>
      </c>
      <c r="Q55" s="407">
        <v>0.05096190320821423</v>
      </c>
      <c r="R55" s="407">
        <v>0.052084936981127296</v>
      </c>
      <c r="S55" s="407">
        <v>0.04944926777744346</v>
      </c>
      <c r="T55" s="407">
        <v>0.052469726305861955</v>
      </c>
    </row>
    <row r="56" spans="2:20" s="275" customFormat="1" ht="27" customHeight="1">
      <c r="B56" s="814"/>
      <c r="C56" s="888"/>
      <c r="D56" s="891" t="s">
        <v>499</v>
      </c>
      <c r="E56" s="892"/>
      <c r="F56" s="404">
        <v>346055928</v>
      </c>
      <c r="G56" s="404">
        <v>341540632</v>
      </c>
      <c r="H56" s="404">
        <v>331647378</v>
      </c>
      <c r="I56" s="404">
        <v>316862848</v>
      </c>
      <c r="J56" s="404">
        <v>345698795</v>
      </c>
      <c r="K56" s="405">
        <v>-0.013022244642960902</v>
      </c>
      <c r="L56" s="405">
        <v>-0.01304787935896882</v>
      </c>
      <c r="M56" s="405">
        <v>-0.0289665506035604</v>
      </c>
      <c r="N56" s="405">
        <v>-0.044579064936855914</v>
      </c>
      <c r="O56" s="405">
        <v>0.09100450615150692</v>
      </c>
      <c r="P56" s="407">
        <v>0.04627636535896947</v>
      </c>
      <c r="Q56" s="407">
        <v>0.044927895672356125</v>
      </c>
      <c r="R56" s="407">
        <v>0.044105901481476084</v>
      </c>
      <c r="S56" s="407">
        <v>0.041681661400069195</v>
      </c>
      <c r="T56" s="407">
        <v>0.04622860771099257</v>
      </c>
    </row>
    <row r="57" spans="2:20" s="275" customFormat="1" ht="27" customHeight="1">
      <c r="B57" s="812" t="s">
        <v>65</v>
      </c>
      <c r="C57" s="812" t="s">
        <v>69</v>
      </c>
      <c r="D57" s="816" t="s">
        <v>236</v>
      </c>
      <c r="E57" s="817"/>
      <c r="F57" s="404">
        <v>85848129</v>
      </c>
      <c r="G57" s="404">
        <v>87457604</v>
      </c>
      <c r="H57" s="404">
        <v>82994353</v>
      </c>
      <c r="I57" s="404">
        <v>61914772</v>
      </c>
      <c r="J57" s="404">
        <v>88863459</v>
      </c>
      <c r="K57" s="405">
        <v>0.024299588423040964</v>
      </c>
      <c r="L57" s="405">
        <v>0.018747933341680633</v>
      </c>
      <c r="M57" s="405">
        <v>-0.051033309808029954</v>
      </c>
      <c r="N57" s="405">
        <v>-0.2539881357952149</v>
      </c>
      <c r="O57" s="405">
        <v>0.435254562513773</v>
      </c>
      <c r="P57" s="407">
        <v>0.08089680147932049</v>
      </c>
      <c r="Q57" s="407">
        <v>0.08106975177773262</v>
      </c>
      <c r="R57" s="407">
        <v>0.07777790604138853</v>
      </c>
      <c r="S57" s="407">
        <v>0.05739255328118651</v>
      </c>
      <c r="T57" s="407">
        <v>0.0837382210332008</v>
      </c>
    </row>
    <row r="58" spans="2:20" s="275" customFormat="1" ht="27" customHeight="1">
      <c r="B58" s="813"/>
      <c r="C58" s="813"/>
      <c r="D58" s="816" t="s">
        <v>337</v>
      </c>
      <c r="E58" s="817"/>
      <c r="F58" s="404">
        <v>-67413418</v>
      </c>
      <c r="G58" s="404">
        <v>40111027</v>
      </c>
      <c r="H58" s="404">
        <v>75762269</v>
      </c>
      <c r="I58" s="404">
        <v>88302514</v>
      </c>
      <c r="J58" s="404">
        <v>103103047</v>
      </c>
      <c r="K58" s="405">
        <v>-1.21635876790067</v>
      </c>
      <c r="L58" s="405">
        <v>-1.5950006421570257</v>
      </c>
      <c r="M58" s="405">
        <v>0.8888139912249068</v>
      </c>
      <c r="N58" s="405">
        <v>0.16552097984288194</v>
      </c>
      <c r="O58" s="405">
        <v>0.1676116831735957</v>
      </c>
      <c r="P58" s="407">
        <v>-0.03275763505291886</v>
      </c>
      <c r="Q58" s="407">
        <v>0.019173028882922997</v>
      </c>
      <c r="R58" s="407">
        <v>0.036612244386336555</v>
      </c>
      <c r="S58" s="407">
        <v>0.042208509180199055</v>
      </c>
      <c r="T58" s="407">
        <v>0.050099996212474206</v>
      </c>
    </row>
    <row r="59" spans="2:20" s="275" customFormat="1" ht="27" customHeight="1">
      <c r="B59" s="813"/>
      <c r="C59" s="813"/>
      <c r="D59" s="816" t="s">
        <v>338</v>
      </c>
      <c r="E59" s="817"/>
      <c r="F59" s="404">
        <v>105387131</v>
      </c>
      <c r="G59" s="404">
        <v>100645408</v>
      </c>
      <c r="H59" s="404">
        <v>91675235</v>
      </c>
      <c r="I59" s="404">
        <v>90103051</v>
      </c>
      <c r="J59" s="404">
        <v>97511041</v>
      </c>
      <c r="K59" s="405">
        <v>0.014257544372617665</v>
      </c>
      <c r="L59" s="405">
        <v>-0.04499337779676344</v>
      </c>
      <c r="M59" s="405">
        <v>-0.0891265004360656</v>
      </c>
      <c r="N59" s="405">
        <v>-0.01714949517173313</v>
      </c>
      <c r="O59" s="405">
        <v>0.0822168607808852</v>
      </c>
      <c r="P59" s="407">
        <v>0.07328310690607735</v>
      </c>
      <c r="Q59" s="407">
        <v>0.06884477871064468</v>
      </c>
      <c r="R59" s="407">
        <v>0.06339799313186813</v>
      </c>
      <c r="S59" s="407">
        <v>0.061633458798725636</v>
      </c>
      <c r="T59" s="407">
        <v>0.06780630589636122</v>
      </c>
    </row>
    <row r="60" spans="2:20" s="275" customFormat="1" ht="27" customHeight="1">
      <c r="B60" s="813"/>
      <c r="C60" s="813"/>
      <c r="D60" s="816" t="s">
        <v>339</v>
      </c>
      <c r="E60" s="817"/>
      <c r="F60" s="404">
        <v>62192892</v>
      </c>
      <c r="G60" s="404">
        <v>62044299</v>
      </c>
      <c r="H60" s="404">
        <v>42148985</v>
      </c>
      <c r="I60" s="404">
        <v>43038244</v>
      </c>
      <c r="J60" s="404">
        <v>45508530</v>
      </c>
      <c r="K60" s="405">
        <v>0.049605697222295964</v>
      </c>
      <c r="L60" s="405">
        <v>-0.0023892280166035694</v>
      </c>
      <c r="M60" s="405">
        <v>-0.3206630475428532</v>
      </c>
      <c r="N60" s="405">
        <v>0.021097993225696894</v>
      </c>
      <c r="O60" s="405">
        <v>0.05739746259164291</v>
      </c>
      <c r="P60" s="407">
        <v>0.08039525988100298</v>
      </c>
      <c r="Q60" s="407">
        <v>0.07889551677466555</v>
      </c>
      <c r="R60" s="407">
        <v>0.054185613993378415</v>
      </c>
      <c r="S60" s="407">
        <v>0.054727421474358974</v>
      </c>
      <c r="T60" s="407">
        <v>0.058827785274118145</v>
      </c>
    </row>
    <row r="61" spans="2:20" s="275" customFormat="1" ht="27" customHeight="1">
      <c r="B61" s="813"/>
      <c r="C61" s="813"/>
      <c r="D61" s="816" t="s">
        <v>237</v>
      </c>
      <c r="E61" s="817"/>
      <c r="F61" s="404">
        <v>125338893</v>
      </c>
      <c r="G61" s="404">
        <v>133731494</v>
      </c>
      <c r="H61" s="404">
        <v>124794029</v>
      </c>
      <c r="I61" s="404">
        <v>111809735</v>
      </c>
      <c r="J61" s="404">
        <v>130145555</v>
      </c>
      <c r="K61" s="405">
        <v>0.023920510585813265</v>
      </c>
      <c r="L61" s="405">
        <v>0.06695927177209073</v>
      </c>
      <c r="M61" s="405">
        <v>-0.06683141519379122</v>
      </c>
      <c r="N61" s="405">
        <v>-0.10404579533208276</v>
      </c>
      <c r="O61" s="405">
        <v>0.16399126605567932</v>
      </c>
      <c r="P61" s="407">
        <v>0.08023975435411733</v>
      </c>
      <c r="Q61" s="407">
        <v>0.08421669308143548</v>
      </c>
      <c r="R61" s="407">
        <v>0.07945198078667365</v>
      </c>
      <c r="S61" s="407">
        <v>0.07041158260006902</v>
      </c>
      <c r="T61" s="407">
        <v>0.08331689480838375</v>
      </c>
    </row>
    <row r="62" spans="2:20" s="275" customFormat="1" ht="27" customHeight="1">
      <c r="B62" s="813"/>
      <c r="C62" s="813"/>
      <c r="D62" s="816" t="s">
        <v>238</v>
      </c>
      <c r="E62" s="817"/>
      <c r="F62" s="404">
        <v>79888201</v>
      </c>
      <c r="G62" s="404">
        <v>75905544</v>
      </c>
      <c r="H62" s="404">
        <v>64810047</v>
      </c>
      <c r="I62" s="404">
        <v>67860111</v>
      </c>
      <c r="J62" s="404">
        <v>63210129</v>
      </c>
      <c r="K62" s="405">
        <v>0.12097460167110782</v>
      </c>
      <c r="L62" s="405">
        <v>-0.04985288127842558</v>
      </c>
      <c r="M62" s="405">
        <v>-0.14617505409091067</v>
      </c>
      <c r="N62" s="405">
        <v>0.04706159216332616</v>
      </c>
      <c r="O62" s="405">
        <v>-0.06852305325583685</v>
      </c>
      <c r="P62" s="407">
        <v>0.09646737474774209</v>
      </c>
      <c r="Q62" s="407">
        <v>0.09016377102317105</v>
      </c>
      <c r="R62" s="407">
        <v>0.07783005578403633</v>
      </c>
      <c r="S62" s="407">
        <v>0.08060707014774798</v>
      </c>
      <c r="T62" s="407">
        <v>0.0763281076024746</v>
      </c>
    </row>
    <row r="63" spans="2:20" s="275" customFormat="1" ht="27" customHeight="1">
      <c r="B63" s="813"/>
      <c r="C63" s="813"/>
      <c r="D63" s="816" t="s">
        <v>628</v>
      </c>
      <c r="E63" s="817"/>
      <c r="F63" s="404">
        <v>56380273</v>
      </c>
      <c r="G63" s="404">
        <v>54122016</v>
      </c>
      <c r="H63" s="404">
        <v>51210453</v>
      </c>
      <c r="I63" s="404">
        <v>59068043</v>
      </c>
      <c r="J63" s="404">
        <v>62816776</v>
      </c>
      <c r="K63" s="405">
        <v>-0.07313611130861353</v>
      </c>
      <c r="L63" s="405">
        <v>-0.040054027407777894</v>
      </c>
      <c r="M63" s="405">
        <v>-0.05379627765528912</v>
      </c>
      <c r="N63" s="405">
        <v>0.15343722891886935</v>
      </c>
      <c r="O63" s="405">
        <v>0.06346465549908265</v>
      </c>
      <c r="P63" s="407">
        <v>0.04046086322526101</v>
      </c>
      <c r="Q63" s="407">
        <v>0.0382069778740523</v>
      </c>
      <c r="R63" s="407">
        <v>0.0365488548453326</v>
      </c>
      <c r="S63" s="407">
        <v>0.04169858365890453</v>
      </c>
      <c r="T63" s="407">
        <v>0.04507996940681465</v>
      </c>
    </row>
    <row r="64" spans="2:20" s="275" customFormat="1" ht="27" customHeight="1">
      <c r="B64" s="813"/>
      <c r="C64" s="813"/>
      <c r="D64" s="816" t="s">
        <v>497</v>
      </c>
      <c r="E64" s="817"/>
      <c r="F64" s="404">
        <v>63396736</v>
      </c>
      <c r="G64" s="404">
        <v>73922803</v>
      </c>
      <c r="H64" s="404">
        <v>70251880</v>
      </c>
      <c r="I64" s="404">
        <v>73185633</v>
      </c>
      <c r="J64" s="404">
        <v>41289240</v>
      </c>
      <c r="K64" s="405">
        <v>-0.010997833505736415</v>
      </c>
      <c r="L64" s="405">
        <v>0.16603484128899001</v>
      </c>
      <c r="M64" s="405">
        <v>-0.04965887183688097</v>
      </c>
      <c r="N64" s="405">
        <v>0.041760490964796955</v>
      </c>
      <c r="O64" s="405">
        <v>-0.43582861406691664</v>
      </c>
      <c r="P64" s="407">
        <v>0.05974030216347395</v>
      </c>
      <c r="Q64" s="407">
        <v>0.06852352472318163</v>
      </c>
      <c r="R64" s="407">
        <v>0.06583633614049503</v>
      </c>
      <c r="S64" s="407">
        <v>0.06784019718864283</v>
      </c>
      <c r="T64" s="407">
        <v>0.03890786544121444</v>
      </c>
    </row>
    <row r="65" spans="2:20" s="275" customFormat="1" ht="27" customHeight="1">
      <c r="B65" s="813"/>
      <c r="C65" s="813"/>
      <c r="D65" s="816" t="s">
        <v>693</v>
      </c>
      <c r="E65" s="817"/>
      <c r="F65" s="404">
        <v>57616596</v>
      </c>
      <c r="G65" s="404">
        <v>49477643</v>
      </c>
      <c r="H65" s="404">
        <v>51918060</v>
      </c>
      <c r="I65" s="404">
        <v>56116054</v>
      </c>
      <c r="J65" s="404">
        <v>60556326</v>
      </c>
      <c r="K65" s="405">
        <v>0.014980979080450063</v>
      </c>
      <c r="L65" s="405">
        <v>-0.1412605666603421</v>
      </c>
      <c r="M65" s="405">
        <v>0.04932363087708119</v>
      </c>
      <c r="N65" s="405">
        <v>0.08085806750098136</v>
      </c>
      <c r="O65" s="405">
        <v>0.07912659004854475</v>
      </c>
      <c r="P65" s="407">
        <v>0.06051466833563536</v>
      </c>
      <c r="Q65" s="407">
        <v>0.05111905484318388</v>
      </c>
      <c r="R65" s="407">
        <v>0.05422988753434066</v>
      </c>
      <c r="S65" s="407">
        <v>0.05797769392549819</v>
      </c>
      <c r="T65" s="407">
        <v>0.0636022645890884</v>
      </c>
    </row>
    <row r="66" spans="2:20" s="275" customFormat="1" ht="27" customHeight="1">
      <c r="B66" s="813"/>
      <c r="C66" s="813"/>
      <c r="D66" s="816" t="s">
        <v>498</v>
      </c>
      <c r="E66" s="817"/>
      <c r="F66" s="404">
        <v>15417026</v>
      </c>
      <c r="G66" s="404">
        <v>42675870</v>
      </c>
      <c r="H66" s="404">
        <v>60751903</v>
      </c>
      <c r="I66" s="404">
        <v>63569660</v>
      </c>
      <c r="J66" s="404">
        <v>80758555</v>
      </c>
      <c r="K66" s="405">
        <v>-0.7568544817138145</v>
      </c>
      <c r="L66" s="405">
        <v>1.7681000213659885</v>
      </c>
      <c r="M66" s="405">
        <v>0.42356565900121074</v>
      </c>
      <c r="N66" s="405">
        <v>0.046381378374270844</v>
      </c>
      <c r="O66" s="405">
        <v>0.2703946347990535</v>
      </c>
      <c r="P66" s="407">
        <v>0.00751500672411882</v>
      </c>
      <c r="Q66" s="407">
        <v>0.02046312249739887</v>
      </c>
      <c r="R66" s="407">
        <v>0.029450714929861052</v>
      </c>
      <c r="S66" s="407">
        <v>0.030481715772824245</v>
      </c>
      <c r="T66" s="407">
        <v>0.03936563925202692</v>
      </c>
    </row>
    <row r="67" spans="2:20" s="275" customFormat="1" ht="27" customHeight="1">
      <c r="B67" s="813"/>
      <c r="C67" s="814"/>
      <c r="D67" s="816" t="s">
        <v>737</v>
      </c>
      <c r="E67" s="817"/>
      <c r="F67" s="414"/>
      <c r="G67" s="414"/>
      <c r="H67" s="414"/>
      <c r="I67" s="403">
        <v>284391179</v>
      </c>
      <c r="J67" s="404">
        <v>348291163</v>
      </c>
      <c r="K67" s="411"/>
      <c r="L67" s="411"/>
      <c r="M67" s="410"/>
      <c r="N67" s="410"/>
      <c r="O67" s="405">
        <v>0.22469045708341046</v>
      </c>
      <c r="P67" s="407" t="s">
        <v>196</v>
      </c>
      <c r="Q67" s="407" t="s">
        <v>196</v>
      </c>
      <c r="R67" s="407" t="s">
        <v>196</v>
      </c>
      <c r="S67" s="407">
        <v>0.0646578708166606</v>
      </c>
      <c r="T67" s="407">
        <v>0.0638736911337925</v>
      </c>
    </row>
    <row r="68" spans="2:20" s="275" customFormat="1" ht="27" customHeight="1">
      <c r="B68" s="813"/>
      <c r="C68" s="812" t="s">
        <v>70</v>
      </c>
      <c r="D68" s="818" t="s">
        <v>341</v>
      </c>
      <c r="E68" s="819"/>
      <c r="F68" s="404">
        <v>371272963</v>
      </c>
      <c r="G68" s="404">
        <v>367921324</v>
      </c>
      <c r="H68" s="404">
        <v>347303175</v>
      </c>
      <c r="I68" s="404">
        <v>328591509</v>
      </c>
      <c r="J68" s="404">
        <v>345791366</v>
      </c>
      <c r="K68" s="405">
        <v>0.0011342304330830806</v>
      </c>
      <c r="L68" s="405">
        <v>-0.009027425463243333</v>
      </c>
      <c r="M68" s="405">
        <v>-0.056039559696735596</v>
      </c>
      <c r="N68" s="405">
        <v>-0.05387703697209218</v>
      </c>
      <c r="O68" s="405">
        <v>0.05234419188841547</v>
      </c>
      <c r="P68" s="407">
        <v>0.057592278578410545</v>
      </c>
      <c r="Q68" s="407">
        <v>0.0561418408277592</v>
      </c>
      <c r="R68" s="407">
        <v>0.05357804686179205</v>
      </c>
      <c r="S68" s="407">
        <v>0.05014042674958194</v>
      </c>
      <c r="T68" s="407">
        <v>0.05363954466213345</v>
      </c>
    </row>
    <row r="69" spans="2:20" s="275" customFormat="1" ht="27" customHeight="1">
      <c r="B69" s="813"/>
      <c r="C69" s="813"/>
      <c r="D69" s="816" t="s">
        <v>342</v>
      </c>
      <c r="E69" s="817"/>
      <c r="F69" s="404">
        <v>104017464</v>
      </c>
      <c r="G69" s="404">
        <v>100068068</v>
      </c>
      <c r="H69" s="404">
        <v>102064701</v>
      </c>
      <c r="I69" s="404">
        <v>101704040</v>
      </c>
      <c r="J69" s="404">
        <v>102289443</v>
      </c>
      <c r="K69" s="405">
        <v>-0.06380672719598049</v>
      </c>
      <c r="L69" s="405">
        <v>-0.03796858573671821</v>
      </c>
      <c r="M69" s="405">
        <v>0.019952748563108063</v>
      </c>
      <c r="N69" s="405">
        <v>-0.003533650679092275</v>
      </c>
      <c r="O69" s="405">
        <v>0.0057559463714519105</v>
      </c>
      <c r="P69" s="407">
        <v>0.03862964537102042</v>
      </c>
      <c r="Q69" s="407">
        <v>0.03655701499319401</v>
      </c>
      <c r="R69" s="407">
        <v>0.03769616888774209</v>
      </c>
      <c r="S69" s="407">
        <v>0.037154670710225</v>
      </c>
      <c r="T69" s="407">
        <v>0.0379878989194469</v>
      </c>
    </row>
    <row r="70" spans="2:20" s="275" customFormat="1" ht="27" customHeight="1">
      <c r="B70" s="813"/>
      <c r="C70" s="813"/>
      <c r="D70" s="821" t="s">
        <v>478</v>
      </c>
      <c r="E70" s="822"/>
      <c r="F70" s="404">
        <v>212878310</v>
      </c>
      <c r="G70" s="404">
        <v>210218923</v>
      </c>
      <c r="H70" s="404">
        <v>200606077</v>
      </c>
      <c r="I70" s="404">
        <v>199672999</v>
      </c>
      <c r="J70" s="404">
        <v>197028825</v>
      </c>
      <c r="K70" s="405">
        <v>0.07447836066532443</v>
      </c>
      <c r="L70" s="405">
        <v>-0.012492522136238304</v>
      </c>
      <c r="M70" s="405">
        <v>-0.045727786361078444</v>
      </c>
      <c r="N70" s="405">
        <v>-0.004651294786049777</v>
      </c>
      <c r="O70" s="405">
        <v>-0.01324252158901064</v>
      </c>
      <c r="P70" s="407">
        <v>0.05945775481703678</v>
      </c>
      <c r="Q70" s="407">
        <v>0.05775766808307239</v>
      </c>
      <c r="R70" s="407">
        <v>0.055722214015555084</v>
      </c>
      <c r="S70" s="407">
        <v>0.05486017451147175</v>
      </c>
      <c r="T70" s="407">
        <v>0.05503093090479178</v>
      </c>
    </row>
    <row r="71" spans="2:20" s="275" customFormat="1" ht="27" customHeight="1">
      <c r="B71" s="814"/>
      <c r="C71" s="814"/>
      <c r="D71" s="816" t="s">
        <v>697</v>
      </c>
      <c r="E71" s="817"/>
      <c r="F71" s="404">
        <v>117557219</v>
      </c>
      <c r="G71" s="404">
        <v>107235228</v>
      </c>
      <c r="H71" s="404">
        <v>106278052</v>
      </c>
      <c r="I71" s="404">
        <v>104949485</v>
      </c>
      <c r="J71" s="404">
        <v>102786871</v>
      </c>
      <c r="K71" s="405">
        <v>0.03564819601030792</v>
      </c>
      <c r="L71" s="405">
        <v>-0.08780397399499558</v>
      </c>
      <c r="M71" s="405">
        <v>-0.00892594735752322</v>
      </c>
      <c r="N71" s="405">
        <v>-0.012500859537771731</v>
      </c>
      <c r="O71" s="405">
        <v>-0.020606237372198636</v>
      </c>
      <c r="P71" s="407">
        <v>0.03951048336556169</v>
      </c>
      <c r="Q71" s="407">
        <v>0.03545367592391304</v>
      </c>
      <c r="R71" s="407">
        <v>0.035523341556776555</v>
      </c>
      <c r="S71" s="407">
        <v>0.034697972848731884</v>
      </c>
      <c r="T71" s="407">
        <v>0.03454623196593002</v>
      </c>
    </row>
    <row r="72" spans="2:20" ht="12" customHeight="1">
      <c r="B72" s="336"/>
      <c r="C72" s="336"/>
      <c r="D72" s="842"/>
      <c r="E72" s="842"/>
      <c r="F72" s="373"/>
      <c r="G72" s="373"/>
      <c r="H72" s="373"/>
      <c r="I72" s="373"/>
      <c r="J72" s="373"/>
      <c r="K72" s="416"/>
      <c r="L72" s="416"/>
      <c r="M72" s="416"/>
      <c r="N72" s="416"/>
      <c r="O72" s="416"/>
      <c r="P72" s="418"/>
      <c r="Q72" s="418"/>
      <c r="R72" s="418"/>
      <c r="S72" s="418"/>
      <c r="T72" s="418"/>
    </row>
    <row r="73" spans="2:20" ht="30" customHeight="1">
      <c r="B73" s="419"/>
      <c r="C73" s="419"/>
      <c r="D73" s="824" t="s">
        <v>15</v>
      </c>
      <c r="E73" s="826"/>
      <c r="F73" s="665">
        <v>8144954829</v>
      </c>
      <c r="G73" s="665">
        <v>8239804124</v>
      </c>
      <c r="H73" s="665">
        <v>8882302996</v>
      </c>
      <c r="I73" s="665">
        <v>9275294774</v>
      </c>
      <c r="J73" s="665">
        <v>8953947778</v>
      </c>
      <c r="K73" s="666">
        <v>-0.0347296552862227</v>
      </c>
      <c r="L73" s="666">
        <v>0.011645159118905164</v>
      </c>
      <c r="M73" s="666">
        <v>0.0779750176498249</v>
      </c>
      <c r="N73" s="666">
        <v>0.044244356241503746</v>
      </c>
      <c r="O73" s="666">
        <v>-0.03464547530077237</v>
      </c>
      <c r="P73" s="667">
        <v>0.04808453823747422</v>
      </c>
      <c r="Q73" s="667">
        <v>0.04752997710965355</v>
      </c>
      <c r="R73" s="667">
        <v>0.048572015509350766</v>
      </c>
      <c r="S73" s="667">
        <v>0.04721306875214834</v>
      </c>
      <c r="T73" s="667">
        <v>0.04563389482881447</v>
      </c>
    </row>
    <row r="74" spans="2:20" ht="19.5" customHeight="1">
      <c r="B74" s="419"/>
      <c r="C74" s="419"/>
      <c r="D74" s="399"/>
      <c r="E74" s="399"/>
      <c r="F74" s="621"/>
      <c r="G74" s="621"/>
      <c r="H74" s="621"/>
      <c r="I74" s="621"/>
      <c r="J74" s="621"/>
      <c r="K74" s="622"/>
      <c r="L74" s="622"/>
      <c r="M74" s="622"/>
      <c r="N74" s="622"/>
      <c r="O74" s="622"/>
      <c r="P74" s="623"/>
      <c r="Q74" s="623"/>
      <c r="R74" s="623"/>
      <c r="S74" s="623"/>
      <c r="T74" s="623"/>
    </row>
    <row r="75" spans="2:20" s="194" customFormat="1" ht="19.5" customHeight="1">
      <c r="B75" s="518"/>
      <c r="C75" s="890"/>
      <c r="D75" s="890"/>
      <c r="E75" s="890"/>
      <c r="F75" s="421"/>
      <c r="G75" s="421"/>
      <c r="H75" s="421"/>
      <c r="I75" s="421"/>
      <c r="J75" s="421"/>
      <c r="K75" s="421"/>
      <c r="L75" s="421"/>
      <c r="M75" s="421"/>
      <c r="N75" s="421"/>
      <c r="O75" s="421"/>
      <c r="P75" s="421"/>
      <c r="Q75" s="421"/>
      <c r="R75" s="421"/>
      <c r="S75" s="421"/>
      <c r="T75" s="421"/>
    </row>
    <row r="76" spans="2:20" ht="27" customHeight="1">
      <c r="B76" s="889" t="s">
        <v>212</v>
      </c>
      <c r="C76" s="889"/>
      <c r="D76" s="889"/>
      <c r="E76" s="889"/>
      <c r="F76" s="166"/>
      <c r="G76" s="166"/>
      <c r="H76" s="166"/>
      <c r="I76" s="166"/>
      <c r="J76" s="166"/>
      <c r="K76" s="166"/>
      <c r="L76" s="166"/>
      <c r="M76" s="166"/>
      <c r="N76" s="166"/>
      <c r="O76" s="166"/>
      <c r="P76" s="166"/>
      <c r="Q76" s="166"/>
      <c r="R76" s="166"/>
      <c r="S76" s="166"/>
      <c r="T76" s="166"/>
    </row>
    <row r="77" spans="2:20" ht="27" customHeight="1">
      <c r="B77" s="812" t="s">
        <v>75</v>
      </c>
      <c r="C77" s="383" t="s">
        <v>72</v>
      </c>
      <c r="D77" s="383"/>
      <c r="E77" s="384"/>
      <c r="F77" s="404">
        <v>3320641230</v>
      </c>
      <c r="G77" s="404">
        <v>3410205364</v>
      </c>
      <c r="H77" s="404">
        <v>4160374724</v>
      </c>
      <c r="I77" s="404">
        <v>4534373355</v>
      </c>
      <c r="J77" s="404">
        <v>3749779160</v>
      </c>
      <c r="K77" s="405">
        <v>-0.03404244172180618</v>
      </c>
      <c r="L77" s="405">
        <v>0.026971939392561237</v>
      </c>
      <c r="M77" s="405">
        <v>0.21997776671141264</v>
      </c>
      <c r="N77" s="405">
        <v>0.08989541947808449</v>
      </c>
      <c r="O77" s="405">
        <v>-0.17303255236687495</v>
      </c>
      <c r="P77" s="407">
        <v>0.04006749824941026</v>
      </c>
      <c r="Q77" s="407">
        <v>0.039925507171114975</v>
      </c>
      <c r="R77" s="407">
        <v>0.043392056330183344</v>
      </c>
      <c r="S77" s="407">
        <v>0.04355295076477896</v>
      </c>
      <c r="T77" s="407">
        <v>0.03661383726892064</v>
      </c>
    </row>
    <row r="78" spans="2:20" ht="27" customHeight="1">
      <c r="B78" s="813"/>
      <c r="C78" s="385"/>
      <c r="D78" s="386" t="s">
        <v>69</v>
      </c>
      <c r="E78" s="384"/>
      <c r="F78" s="404">
        <v>2851502770</v>
      </c>
      <c r="G78" s="404">
        <v>2918266713</v>
      </c>
      <c r="H78" s="404">
        <v>3668658001</v>
      </c>
      <c r="I78" s="404">
        <v>4070521114</v>
      </c>
      <c r="J78" s="404">
        <v>3265663411</v>
      </c>
      <c r="K78" s="405">
        <v>-0.03324528224223833</v>
      </c>
      <c r="L78" s="405">
        <v>0.02341359920895325</v>
      </c>
      <c r="M78" s="405">
        <v>0.2571359515075276</v>
      </c>
      <c r="N78" s="405">
        <v>0.10953954085948062</v>
      </c>
      <c r="O78" s="405">
        <v>-0.19772841866163085</v>
      </c>
      <c r="P78" s="407">
        <v>0.040338321140159165</v>
      </c>
      <c r="Q78" s="407">
        <v>0.03996218221531587</v>
      </c>
      <c r="R78" s="407">
        <v>0.043870411590972366</v>
      </c>
      <c r="S78" s="407">
        <v>0.044378294353556245</v>
      </c>
      <c r="T78" s="407">
        <v>0.03619355672605195</v>
      </c>
    </row>
    <row r="79" spans="2:20" ht="27" customHeight="1">
      <c r="B79" s="813"/>
      <c r="C79" s="385"/>
      <c r="D79" s="387" t="s">
        <v>70</v>
      </c>
      <c r="E79" s="388"/>
      <c r="F79" s="404">
        <v>469138460</v>
      </c>
      <c r="G79" s="404">
        <v>491938651</v>
      </c>
      <c r="H79" s="404">
        <v>491716723</v>
      </c>
      <c r="I79" s="404">
        <v>463852241</v>
      </c>
      <c r="J79" s="404">
        <v>484115749</v>
      </c>
      <c r="K79" s="405">
        <v>-0.038859573413239354</v>
      </c>
      <c r="L79" s="405">
        <v>0.04860013182462167</v>
      </c>
      <c r="M79" s="405">
        <v>-0.00045112942345325085</v>
      </c>
      <c r="N79" s="405">
        <v>-0.0566677533967052</v>
      </c>
      <c r="O79" s="405">
        <v>0.04368526485139909</v>
      </c>
      <c r="P79" s="407">
        <v>0.038496549158905824</v>
      </c>
      <c r="Q79" s="407">
        <v>0.03970932098168871</v>
      </c>
      <c r="R79" s="407">
        <v>0.0401275762456262</v>
      </c>
      <c r="S79" s="407">
        <v>0.03744218407824318</v>
      </c>
      <c r="T79" s="407">
        <v>0.03972555507382407</v>
      </c>
    </row>
    <row r="80" spans="2:20" ht="27" customHeight="1">
      <c r="B80" s="813"/>
      <c r="C80" s="383" t="s">
        <v>73</v>
      </c>
      <c r="D80" s="383"/>
      <c r="E80" s="389"/>
      <c r="F80" s="404">
        <v>3434535184</v>
      </c>
      <c r="G80" s="404">
        <v>3324061509</v>
      </c>
      <c r="H80" s="404">
        <v>3249359053</v>
      </c>
      <c r="I80" s="404">
        <v>3006644390</v>
      </c>
      <c r="J80" s="404">
        <v>3334218292</v>
      </c>
      <c r="K80" s="405">
        <v>0.07014532882719263</v>
      </c>
      <c r="L80" s="405">
        <v>-0.032165538881257824</v>
      </c>
      <c r="M80" s="405">
        <v>-0.022473247200071593</v>
      </c>
      <c r="N80" s="405">
        <v>-0.0746961659333743</v>
      </c>
      <c r="O80" s="405">
        <v>0.10894999857299387</v>
      </c>
      <c r="P80" s="407">
        <v>0.059588202506429974</v>
      </c>
      <c r="Q80" s="407">
        <v>0.056731219407575924</v>
      </c>
      <c r="R80" s="407">
        <v>0.05606569441173465</v>
      </c>
      <c r="S80" s="407">
        <v>0.05131391284662514</v>
      </c>
      <c r="T80" s="407">
        <v>0.05606425656714033</v>
      </c>
    </row>
    <row r="81" spans="2:20" ht="27" customHeight="1">
      <c r="B81" s="813"/>
      <c r="C81" s="385"/>
      <c r="D81" s="386" t="s">
        <v>69</v>
      </c>
      <c r="E81" s="389"/>
      <c r="F81" s="404">
        <v>2231516723</v>
      </c>
      <c r="G81" s="404">
        <v>2120719190</v>
      </c>
      <c r="H81" s="404">
        <v>2052901814</v>
      </c>
      <c r="I81" s="404">
        <v>1835656445</v>
      </c>
      <c r="J81" s="404">
        <v>2126692567</v>
      </c>
      <c r="K81" s="405">
        <v>0.11664122327509083</v>
      </c>
      <c r="L81" s="405">
        <v>-0.04965122235384655</v>
      </c>
      <c r="M81" s="405">
        <v>-0.031978479904263044</v>
      </c>
      <c r="N81" s="405">
        <v>-0.10582355547570284</v>
      </c>
      <c r="O81" s="405">
        <v>0.15854607369082072</v>
      </c>
      <c r="P81" s="407">
        <v>0.05824816080333048</v>
      </c>
      <c r="Q81" s="407">
        <v>0.05445352382578418</v>
      </c>
      <c r="R81" s="407">
        <v>0.053291437665640255</v>
      </c>
      <c r="S81" s="407">
        <v>0.04713399229615203</v>
      </c>
      <c r="T81" s="407">
        <v>0.05297654057245634</v>
      </c>
    </row>
    <row r="82" spans="2:20" ht="27" customHeight="1">
      <c r="B82" s="813"/>
      <c r="C82" s="385"/>
      <c r="D82" s="387" t="s">
        <v>70</v>
      </c>
      <c r="E82" s="389"/>
      <c r="F82" s="404">
        <v>1203018461</v>
      </c>
      <c r="G82" s="404">
        <v>1203342319</v>
      </c>
      <c r="H82" s="404">
        <v>1196457239</v>
      </c>
      <c r="I82" s="404">
        <v>1170987945</v>
      </c>
      <c r="J82" s="404">
        <v>1207525725</v>
      </c>
      <c r="K82" s="405">
        <v>-0.006583763013050314</v>
      </c>
      <c r="L82" s="405">
        <v>0.00026920451389482046</v>
      </c>
      <c r="M82" s="405">
        <v>-0.00572163040498869</v>
      </c>
      <c r="N82" s="405">
        <v>-0.021287258056365856</v>
      </c>
      <c r="O82" s="405">
        <v>0.031202524463221522</v>
      </c>
      <c r="P82" s="407">
        <v>0.06224442474670333</v>
      </c>
      <c r="Q82" s="407">
        <v>0.06124605327202499</v>
      </c>
      <c r="R82" s="407">
        <v>0.06156480869464083</v>
      </c>
      <c r="S82" s="407">
        <v>0.059599325086454526</v>
      </c>
      <c r="T82" s="407">
        <v>0.06247763152112666</v>
      </c>
    </row>
    <row r="83" spans="2:20" ht="27" customHeight="1">
      <c r="B83" s="813"/>
      <c r="C83" s="383" t="s">
        <v>74</v>
      </c>
      <c r="D83" s="383"/>
      <c r="E83" s="391"/>
      <c r="F83" s="404">
        <v>1389778415</v>
      </c>
      <c r="G83" s="404">
        <v>1505537251</v>
      </c>
      <c r="H83" s="404">
        <v>1472569219</v>
      </c>
      <c r="I83" s="404">
        <v>1734277029</v>
      </c>
      <c r="J83" s="404">
        <v>1869950326</v>
      </c>
      <c r="K83" s="405">
        <v>-0.2239888769937072</v>
      </c>
      <c r="L83" s="405">
        <v>0.0832930161748123</v>
      </c>
      <c r="M83" s="405">
        <v>-0.02189785206450531</v>
      </c>
      <c r="N83" s="405">
        <v>0.17772190714248523</v>
      </c>
      <c r="O83" s="405">
        <v>0.07823046418266318</v>
      </c>
      <c r="P83" s="407">
        <v>0.04813216946354081</v>
      </c>
      <c r="Q83" s="407">
        <v>0.05129111407069856</v>
      </c>
      <c r="R83" s="407">
        <v>0.05071924498368171</v>
      </c>
      <c r="S83" s="407">
        <v>0.05138417573639618</v>
      </c>
      <c r="T83" s="407">
        <v>0.05447458653644244</v>
      </c>
    </row>
    <row r="84" spans="2:20" ht="27" customHeight="1">
      <c r="B84" s="813"/>
      <c r="C84" s="385"/>
      <c r="D84" s="386" t="s">
        <v>69</v>
      </c>
      <c r="E84" s="389"/>
      <c r="F84" s="404">
        <v>584052459</v>
      </c>
      <c r="G84" s="404">
        <v>720093708</v>
      </c>
      <c r="H84" s="404">
        <v>716317214</v>
      </c>
      <c r="I84" s="404">
        <v>999358996</v>
      </c>
      <c r="J84" s="404">
        <v>1122053821</v>
      </c>
      <c r="K84" s="405">
        <v>-0.41438600068521314</v>
      </c>
      <c r="L84" s="405">
        <v>0.2329264210836924</v>
      </c>
      <c r="M84" s="405">
        <v>-0.005244447990649572</v>
      </c>
      <c r="N84" s="405">
        <v>0.3951346923794575</v>
      </c>
      <c r="O84" s="405">
        <v>0.12277352331954192</v>
      </c>
      <c r="P84" s="407">
        <v>0.0443159628813349</v>
      </c>
      <c r="Q84" s="407">
        <v>0.05374747931359413</v>
      </c>
      <c r="R84" s="407">
        <v>0.05405313755759235</v>
      </c>
      <c r="S84" s="407">
        <v>0.05615600283823595</v>
      </c>
      <c r="T84" s="407">
        <v>0.06022157451211365</v>
      </c>
    </row>
    <row r="85" spans="2:20" ht="27" customHeight="1">
      <c r="B85" s="814"/>
      <c r="C85" s="392"/>
      <c r="D85" s="387" t="s">
        <v>70</v>
      </c>
      <c r="E85" s="391"/>
      <c r="F85" s="404">
        <v>805725956</v>
      </c>
      <c r="G85" s="404">
        <v>785443543</v>
      </c>
      <c r="H85" s="404">
        <v>756252005</v>
      </c>
      <c r="I85" s="404">
        <v>734918033</v>
      </c>
      <c r="J85" s="404">
        <v>747896505</v>
      </c>
      <c r="K85" s="405">
        <v>0.015289410610733726</v>
      </c>
      <c r="L85" s="405">
        <v>-0.025172843010657583</v>
      </c>
      <c r="M85" s="405">
        <v>-0.03716567315392648</v>
      </c>
      <c r="N85" s="405">
        <v>-0.028210136117258956</v>
      </c>
      <c r="O85" s="405">
        <v>0.017659754445023938</v>
      </c>
      <c r="P85" s="407">
        <v>0.05133669781536662</v>
      </c>
      <c r="Q85" s="407">
        <v>0.049228465759152414</v>
      </c>
      <c r="R85" s="407">
        <v>0.04791972324792112</v>
      </c>
      <c r="S85" s="407">
        <v>0.04606172849182636</v>
      </c>
      <c r="T85" s="407">
        <v>0.04765210378099552</v>
      </c>
    </row>
    <row r="86" spans="2:20" ht="27" customHeight="1">
      <c r="B86" s="851" t="s">
        <v>76</v>
      </c>
      <c r="C86" s="386" t="s">
        <v>80</v>
      </c>
      <c r="D86" s="383"/>
      <c r="E86" s="393"/>
      <c r="F86" s="404">
        <v>5667071952</v>
      </c>
      <c r="G86" s="404">
        <v>5759079611</v>
      </c>
      <c r="H86" s="404">
        <v>6437877029</v>
      </c>
      <c r="I86" s="404">
        <v>6905536555</v>
      </c>
      <c r="J86" s="404">
        <v>6514409799</v>
      </c>
      <c r="K86" s="405">
        <v>-0.04680022786120288</v>
      </c>
      <c r="L86" s="405">
        <v>0.0162354845287484</v>
      </c>
      <c r="M86" s="405">
        <v>0.11786560767513585</v>
      </c>
      <c r="N86" s="405">
        <v>0.07264188549942556</v>
      </c>
      <c r="O86" s="405">
        <v>-0.05663958953584889</v>
      </c>
      <c r="P86" s="407">
        <v>0.04638317940032699</v>
      </c>
      <c r="Q86" s="407">
        <v>0.0459370598855682</v>
      </c>
      <c r="R86" s="407">
        <v>0.04754739787485354</v>
      </c>
      <c r="S86" s="407">
        <v>0.04651293778960316</v>
      </c>
      <c r="T86" s="407">
        <v>0.043719729605938396</v>
      </c>
    </row>
    <row r="87" spans="2:20" ht="27" customHeight="1">
      <c r="B87" s="852"/>
      <c r="C87" s="387" t="s">
        <v>81</v>
      </c>
      <c r="D87" s="395"/>
      <c r="E87" s="396"/>
      <c r="F87" s="404">
        <v>2477882877</v>
      </c>
      <c r="G87" s="404">
        <v>2480724513</v>
      </c>
      <c r="H87" s="404">
        <v>2444425967</v>
      </c>
      <c r="I87" s="404">
        <v>2369758219</v>
      </c>
      <c r="J87" s="404">
        <v>2439537979</v>
      </c>
      <c r="K87" s="405">
        <v>-0.005940134652695793</v>
      </c>
      <c r="L87" s="405">
        <v>0.0011467999663649963</v>
      </c>
      <c r="M87" s="405">
        <v>-0.014632235788287226</v>
      </c>
      <c r="N87" s="405">
        <v>-0.030546127805882534</v>
      </c>
      <c r="O87" s="405">
        <v>0.02944594070421494</v>
      </c>
      <c r="P87" s="407">
        <v>0.052487769285075904</v>
      </c>
      <c r="Q87" s="407">
        <v>0.051691202002934325</v>
      </c>
      <c r="R87" s="407">
        <v>0.05149456770910287</v>
      </c>
      <c r="S87" s="407">
        <v>0.04937898188795899</v>
      </c>
      <c r="T87" s="407">
        <v>0.05167552824730721</v>
      </c>
    </row>
    <row r="88" spans="2:20" ht="27" customHeight="1">
      <c r="B88" s="885" t="s">
        <v>399</v>
      </c>
      <c r="C88" s="398" t="s">
        <v>2</v>
      </c>
      <c r="D88" s="399"/>
      <c r="E88" s="400"/>
      <c r="F88" s="404">
        <v>2171653597</v>
      </c>
      <c r="G88" s="404">
        <v>2078611185</v>
      </c>
      <c r="H88" s="404">
        <v>2797975693</v>
      </c>
      <c r="I88" s="404">
        <v>3206172419</v>
      </c>
      <c r="J88" s="404">
        <v>2358724591</v>
      </c>
      <c r="K88" s="405">
        <v>-0.037847848855426226</v>
      </c>
      <c r="L88" s="405">
        <v>-0.04284403927428026</v>
      </c>
      <c r="M88" s="405">
        <v>0.3460793982016411</v>
      </c>
      <c r="N88" s="405">
        <v>0.1458900186378424</v>
      </c>
      <c r="O88" s="405">
        <v>-0.26431760905245316</v>
      </c>
      <c r="P88" s="407">
        <v>0.04765238085019545</v>
      </c>
      <c r="Q88" s="407">
        <v>0.04486710667179427</v>
      </c>
      <c r="R88" s="407">
        <v>0.04936971945276759</v>
      </c>
      <c r="S88" s="407">
        <v>0.049726509469747826</v>
      </c>
      <c r="T88" s="407">
        <v>0.037189264077088974</v>
      </c>
    </row>
    <row r="89" spans="2:20" ht="27" customHeight="1">
      <c r="B89" s="886"/>
      <c r="C89" s="398" t="s">
        <v>4</v>
      </c>
      <c r="D89" s="399"/>
      <c r="E89" s="400"/>
      <c r="F89" s="404">
        <v>1319035058</v>
      </c>
      <c r="G89" s="404">
        <v>1434318110</v>
      </c>
      <c r="H89" s="404">
        <v>1496730834</v>
      </c>
      <c r="I89" s="404">
        <v>1726422100</v>
      </c>
      <c r="J89" s="404">
        <v>1938625733</v>
      </c>
      <c r="K89" s="405">
        <v>-0.268825359786746</v>
      </c>
      <c r="L89" s="405">
        <v>0.08739953597199993</v>
      </c>
      <c r="M89" s="405">
        <v>0.04351386457778184</v>
      </c>
      <c r="N89" s="405">
        <v>0.15346197244173296</v>
      </c>
      <c r="O89" s="405">
        <v>0.12291526678209229</v>
      </c>
      <c r="P89" s="407">
        <v>0.04054651650140029</v>
      </c>
      <c r="Q89" s="407">
        <v>0.04337140024147594</v>
      </c>
      <c r="R89" s="407">
        <v>0.045756005362507374</v>
      </c>
      <c r="S89" s="407">
        <v>0.046076015539129926</v>
      </c>
      <c r="T89" s="407">
        <v>0.05103766918492022</v>
      </c>
    </row>
    <row r="90" spans="2:20" ht="27" customHeight="1">
      <c r="B90" s="886"/>
      <c r="C90" s="398" t="s">
        <v>5</v>
      </c>
      <c r="D90" s="399"/>
      <c r="E90" s="400"/>
      <c r="F90" s="404">
        <v>2176383297</v>
      </c>
      <c r="G90" s="404">
        <v>2246150316</v>
      </c>
      <c r="H90" s="404">
        <v>2143170502</v>
      </c>
      <c r="I90" s="404">
        <v>1972942036</v>
      </c>
      <c r="J90" s="404">
        <v>2217059475</v>
      </c>
      <c r="K90" s="405">
        <v>0.1550455252608617</v>
      </c>
      <c r="L90" s="405">
        <v>0.032056402517042476</v>
      </c>
      <c r="M90" s="405">
        <v>-0.045847249521300516</v>
      </c>
      <c r="N90" s="405">
        <v>-0.07942833565558285</v>
      </c>
      <c r="O90" s="405">
        <v>0.12373269692957163</v>
      </c>
      <c r="P90" s="407">
        <v>0.04937882388059868</v>
      </c>
      <c r="Q90" s="407">
        <v>0.048861063459646</v>
      </c>
      <c r="R90" s="407">
        <v>0.04657639889141753</v>
      </c>
      <c r="S90" s="407">
        <v>0.04241085964396082</v>
      </c>
      <c r="T90" s="407">
        <v>0.04658197119479101</v>
      </c>
    </row>
    <row r="91" spans="2:20" ht="27" customHeight="1">
      <c r="B91" s="852"/>
      <c r="C91" s="401" t="s">
        <v>6</v>
      </c>
      <c r="D91" s="300"/>
      <c r="E91" s="400"/>
      <c r="F91" s="404">
        <v>0</v>
      </c>
      <c r="G91" s="404">
        <v>0</v>
      </c>
      <c r="H91" s="404">
        <v>0</v>
      </c>
      <c r="I91" s="404">
        <v>0</v>
      </c>
      <c r="J91" s="404">
        <v>0</v>
      </c>
      <c r="K91" s="410"/>
      <c r="L91" s="410"/>
      <c r="M91" s="410"/>
      <c r="N91" s="410"/>
      <c r="O91" s="410"/>
      <c r="P91" s="407" t="s">
        <v>196</v>
      </c>
      <c r="Q91" s="407" t="s">
        <v>196</v>
      </c>
      <c r="R91" s="407" t="s">
        <v>196</v>
      </c>
      <c r="S91" s="407" t="s">
        <v>196</v>
      </c>
      <c r="T91" s="407" t="s">
        <v>196</v>
      </c>
    </row>
    <row r="92" spans="4:20" ht="19.5" customHeight="1">
      <c r="D92" s="424"/>
      <c r="E92" s="425"/>
      <c r="F92" s="374"/>
      <c r="G92" s="374"/>
      <c r="H92" s="374"/>
      <c r="I92" s="374"/>
      <c r="J92" s="374"/>
      <c r="K92" s="374"/>
      <c r="L92" s="374"/>
      <c r="M92" s="374"/>
      <c r="N92" s="374"/>
      <c r="O92" s="374"/>
      <c r="P92" s="374"/>
      <c r="Q92" s="374"/>
      <c r="R92" s="374"/>
      <c r="S92" s="374"/>
      <c r="T92" s="374"/>
    </row>
  </sheetData>
  <sheetProtection/>
  <mergeCells count="89">
    <mergeCell ref="B2:B6"/>
    <mergeCell ref="C2:C6"/>
    <mergeCell ref="K2:O2"/>
    <mergeCell ref="P2:T2"/>
    <mergeCell ref="D2:E6"/>
    <mergeCell ref="F2:J2"/>
    <mergeCell ref="D11:E11"/>
    <mergeCell ref="D12:E12"/>
    <mergeCell ref="D13:E13"/>
    <mergeCell ref="D14:E14"/>
    <mergeCell ref="D15:E15"/>
    <mergeCell ref="D16:E16"/>
    <mergeCell ref="B7:B38"/>
    <mergeCell ref="C7:C33"/>
    <mergeCell ref="D7:E7"/>
    <mergeCell ref="D8:E8"/>
    <mergeCell ref="D9:E9"/>
    <mergeCell ref="D10:E10"/>
    <mergeCell ref="D23:E23"/>
    <mergeCell ref="D24:E24"/>
    <mergeCell ref="D25:E25"/>
    <mergeCell ref="D26:E26"/>
    <mergeCell ref="D27:E27"/>
    <mergeCell ref="D28:E28"/>
    <mergeCell ref="D17:E17"/>
    <mergeCell ref="D18:E18"/>
    <mergeCell ref="D19:E19"/>
    <mergeCell ref="D20:E20"/>
    <mergeCell ref="D21:E21"/>
    <mergeCell ref="D22:E22"/>
    <mergeCell ref="D29:E29"/>
    <mergeCell ref="D30:E30"/>
    <mergeCell ref="D31:E31"/>
    <mergeCell ref="D32:E32"/>
    <mergeCell ref="D33:E33"/>
    <mergeCell ref="C34:C38"/>
    <mergeCell ref="D34:E34"/>
    <mergeCell ref="D35:E35"/>
    <mergeCell ref="D36:E36"/>
    <mergeCell ref="D47:E47"/>
    <mergeCell ref="D37:E37"/>
    <mergeCell ref="D38:E38"/>
    <mergeCell ref="D39:E39"/>
    <mergeCell ref="D40:E40"/>
    <mergeCell ref="D41:E41"/>
    <mergeCell ref="D42:E42"/>
    <mergeCell ref="D43:E43"/>
    <mergeCell ref="D44:E44"/>
    <mergeCell ref="D45:E45"/>
    <mergeCell ref="D46:E46"/>
    <mergeCell ref="D60:E60"/>
    <mergeCell ref="D71:E71"/>
    <mergeCell ref="D48:E48"/>
    <mergeCell ref="D49:E49"/>
    <mergeCell ref="D50:E50"/>
    <mergeCell ref="D51:E51"/>
    <mergeCell ref="D52:E52"/>
    <mergeCell ref="C39:C47"/>
    <mergeCell ref="B39:B47"/>
    <mergeCell ref="C48:C51"/>
    <mergeCell ref="B48:B56"/>
    <mergeCell ref="D72:E72"/>
    <mergeCell ref="D64:E64"/>
    <mergeCell ref="D65:E65"/>
    <mergeCell ref="D66:E66"/>
    <mergeCell ref="D67:E67"/>
    <mergeCell ref="C68:C71"/>
    <mergeCell ref="D68:E68"/>
    <mergeCell ref="D69:E69"/>
    <mergeCell ref="D70:E70"/>
    <mergeCell ref="D53:E53"/>
    <mergeCell ref="D54:E54"/>
    <mergeCell ref="D55:E55"/>
    <mergeCell ref="B77:B85"/>
    <mergeCell ref="B86:B87"/>
    <mergeCell ref="B88:B91"/>
    <mergeCell ref="C52:C56"/>
    <mergeCell ref="B76:E76"/>
    <mergeCell ref="D73:E73"/>
    <mergeCell ref="C75:E75"/>
    <mergeCell ref="D56:E56"/>
    <mergeCell ref="B57:B71"/>
    <mergeCell ref="C57:C67"/>
    <mergeCell ref="D57:E57"/>
    <mergeCell ref="D58:E58"/>
    <mergeCell ref="D61:E61"/>
    <mergeCell ref="D62:E62"/>
    <mergeCell ref="D63:E63"/>
    <mergeCell ref="D59:E59"/>
  </mergeCells>
  <printOptions/>
  <pageMargins left="0.7874015748031497" right="0.7874015748031497" top="0.5905511811023623" bottom="0.3937007874015748" header="0.5118110236220472" footer="0.1968503937007874"/>
  <pageSetup fitToHeight="2" horizontalDpi="600" verticalDpi="600" orientation="landscape" paperSize="9" scale="42" r:id="rId2"/>
  <headerFooter alignWithMargins="0">
    <oddFooter>&amp;R&amp;18&amp;P</oddFooter>
    <firstFooter>&amp;R4</firstFooter>
  </headerFooter>
  <rowBreaks count="1" manualBreakCount="1">
    <brk id="47" max="87" man="1"/>
  </rowBreaks>
  <legacyDrawing r:id="rId1"/>
</worksheet>
</file>

<file path=xl/worksheets/sheet13.xml><?xml version="1.0" encoding="utf-8"?>
<worksheet xmlns="http://schemas.openxmlformats.org/spreadsheetml/2006/main" xmlns:r="http://schemas.openxmlformats.org/officeDocument/2006/relationships">
  <dimension ref="A1:S103"/>
  <sheetViews>
    <sheetView view="pageBreakPreview" zoomScale="70" zoomScaleNormal="75" zoomScaleSheetLayoutView="70" zoomScalePageLayoutView="0" workbookViewId="0" topLeftCell="A1">
      <selection activeCell="A1" sqref="A1"/>
    </sheetView>
  </sheetViews>
  <sheetFormatPr defaultColWidth="9.33203125" defaultRowHeight="11.25" outlineLevelRow="1"/>
  <cols>
    <col min="1" max="2" width="5.33203125" style="174" customWidth="1"/>
    <col min="3" max="3" width="18.83203125" style="174" customWidth="1"/>
    <col min="4" max="4" width="50.83203125" style="174" customWidth="1"/>
    <col min="5" max="9" width="20.83203125" style="275" customWidth="1"/>
    <col min="10" max="14" width="15.83203125" style="275" customWidth="1"/>
    <col min="15" max="18" width="13.33203125" style="174" customWidth="1"/>
    <col min="19" max="19" width="13.33203125" style="174" bestFit="1" customWidth="1"/>
    <col min="20" max="16384" width="9.33203125" style="174" customWidth="1"/>
  </cols>
  <sheetData>
    <row r="1" spans="1:15" ht="27" customHeight="1">
      <c r="A1" s="630" t="s">
        <v>661</v>
      </c>
      <c r="M1" s="374"/>
      <c r="N1" s="670"/>
      <c r="O1" s="194"/>
    </row>
    <row r="2" ht="12" customHeight="1"/>
    <row r="3" spans="1:14" ht="15" customHeight="1">
      <c r="A3" s="185"/>
      <c r="B3" s="185"/>
      <c r="C3" s="185"/>
      <c r="D3" s="185"/>
      <c r="E3" s="428"/>
      <c r="F3" s="428"/>
      <c r="G3" s="428"/>
      <c r="H3" s="428"/>
      <c r="I3" s="428"/>
      <c r="J3" s="428"/>
      <c r="K3" s="428"/>
      <c r="L3" s="428"/>
      <c r="M3" s="428"/>
      <c r="N3" s="428"/>
    </row>
    <row r="4" spans="1:19" ht="41.25" customHeight="1">
      <c r="A4" s="758" t="s">
        <v>48</v>
      </c>
      <c r="B4" s="758" t="s">
        <v>66</v>
      </c>
      <c r="C4" s="778" t="s">
        <v>873</v>
      </c>
      <c r="D4" s="785"/>
      <c r="E4" s="845" t="s">
        <v>757</v>
      </c>
      <c r="F4" s="846"/>
      <c r="G4" s="846"/>
      <c r="H4" s="846"/>
      <c r="I4" s="847"/>
      <c r="J4" s="845" t="s">
        <v>758</v>
      </c>
      <c r="K4" s="846"/>
      <c r="L4" s="846"/>
      <c r="M4" s="846"/>
      <c r="N4" s="847"/>
      <c r="O4" s="764" t="s">
        <v>759</v>
      </c>
      <c r="P4" s="807"/>
      <c r="Q4" s="807"/>
      <c r="R4" s="807"/>
      <c r="S4" s="765"/>
    </row>
    <row r="5" spans="1:19" ht="27" customHeight="1">
      <c r="A5" s="759"/>
      <c r="B5" s="759"/>
      <c r="C5" s="779"/>
      <c r="D5" s="786"/>
      <c r="E5" s="497" t="s">
        <v>699</v>
      </c>
      <c r="F5" s="497" t="s">
        <v>700</v>
      </c>
      <c r="G5" s="497" t="s">
        <v>701</v>
      </c>
      <c r="H5" s="497" t="s">
        <v>681</v>
      </c>
      <c r="I5" s="497" t="s">
        <v>846</v>
      </c>
      <c r="J5" s="490" t="s">
        <v>699</v>
      </c>
      <c r="K5" s="490" t="s">
        <v>700</v>
      </c>
      <c r="L5" s="490" t="s">
        <v>701</v>
      </c>
      <c r="M5" s="490" t="s">
        <v>681</v>
      </c>
      <c r="N5" s="490" t="s">
        <v>846</v>
      </c>
      <c r="O5" s="490" t="s">
        <v>699</v>
      </c>
      <c r="P5" s="490" t="s">
        <v>700</v>
      </c>
      <c r="Q5" s="490" t="s">
        <v>701</v>
      </c>
      <c r="R5" s="490" t="s">
        <v>681</v>
      </c>
      <c r="S5" s="490" t="s">
        <v>846</v>
      </c>
    </row>
    <row r="6" spans="1:19" ht="9.75" customHeight="1">
      <c r="A6" s="759"/>
      <c r="B6" s="759"/>
      <c r="C6" s="779"/>
      <c r="D6" s="786"/>
      <c r="E6" s="359"/>
      <c r="F6" s="359"/>
      <c r="G6" s="359"/>
      <c r="H6" s="359"/>
      <c r="I6" s="359"/>
      <c r="J6" s="490"/>
      <c r="K6" s="490"/>
      <c r="L6" s="490"/>
      <c r="M6" s="490"/>
      <c r="N6" s="490"/>
      <c r="O6" s="490"/>
      <c r="P6" s="490"/>
      <c r="Q6" s="490"/>
      <c r="R6" s="490"/>
      <c r="S6" s="490"/>
    </row>
    <row r="7" spans="1:19" ht="8.25" customHeight="1">
      <c r="A7" s="759"/>
      <c r="B7" s="759"/>
      <c r="C7" s="779"/>
      <c r="D7" s="786"/>
      <c r="E7" s="357"/>
      <c r="F7" s="357"/>
      <c r="G7" s="357"/>
      <c r="H7" s="357"/>
      <c r="I7" s="357"/>
      <c r="J7" s="493"/>
      <c r="K7" s="493"/>
      <c r="L7" s="493"/>
      <c r="M7" s="493"/>
      <c r="N7" s="493"/>
      <c r="O7" s="493"/>
      <c r="P7" s="493"/>
      <c r="Q7" s="493"/>
      <c r="R7" s="493"/>
      <c r="S7" s="493"/>
    </row>
    <row r="8" spans="1:19" ht="21" customHeight="1">
      <c r="A8" s="760"/>
      <c r="B8" s="760"/>
      <c r="C8" s="780"/>
      <c r="D8" s="840"/>
      <c r="E8" s="520" t="s">
        <v>678</v>
      </c>
      <c r="F8" s="520" t="s">
        <v>678</v>
      </c>
      <c r="G8" s="520" t="s">
        <v>678</v>
      </c>
      <c r="H8" s="520" t="s">
        <v>678</v>
      </c>
      <c r="I8" s="520" t="s">
        <v>678</v>
      </c>
      <c r="J8" s="492"/>
      <c r="K8" s="492"/>
      <c r="L8" s="492"/>
      <c r="M8" s="492"/>
      <c r="N8" s="492"/>
      <c r="O8" s="492"/>
      <c r="P8" s="492"/>
      <c r="Q8" s="492"/>
      <c r="R8" s="492"/>
      <c r="S8" s="492"/>
    </row>
    <row r="9" spans="1:19" s="275" customFormat="1" ht="27" customHeight="1">
      <c r="A9" s="812" t="s">
        <v>49</v>
      </c>
      <c r="B9" s="812" t="s">
        <v>69</v>
      </c>
      <c r="C9" s="832" t="s">
        <v>240</v>
      </c>
      <c r="D9" s="833"/>
      <c r="E9" s="362">
        <v>143716521</v>
      </c>
      <c r="F9" s="362">
        <v>188240613</v>
      </c>
      <c r="G9" s="362">
        <v>175333852</v>
      </c>
      <c r="H9" s="362">
        <v>189250647</v>
      </c>
      <c r="I9" s="362">
        <v>204053438</v>
      </c>
      <c r="J9" s="406">
        <v>0.01978079191840631</v>
      </c>
      <c r="K9" s="406">
        <v>0.30980496668159674</v>
      </c>
      <c r="L9" s="406">
        <v>-0.06856523039478202</v>
      </c>
      <c r="M9" s="406">
        <v>0.07937312071373416</v>
      </c>
      <c r="N9" s="406">
        <v>0.07821791489040457</v>
      </c>
      <c r="O9" s="407">
        <v>0.01931540545339224</v>
      </c>
      <c r="P9" s="407">
        <v>0.024960582864094614</v>
      </c>
      <c r="Q9" s="407">
        <v>0.023573375619399407</v>
      </c>
      <c r="R9" s="407">
        <v>0.02524029586343441</v>
      </c>
      <c r="S9" s="407">
        <v>0.02774342095218283</v>
      </c>
    </row>
    <row r="10" spans="1:19" s="275" customFormat="1" ht="27" customHeight="1">
      <c r="A10" s="813"/>
      <c r="B10" s="813"/>
      <c r="C10" s="832" t="s">
        <v>241</v>
      </c>
      <c r="D10" s="833"/>
      <c r="E10" s="362">
        <v>48204769</v>
      </c>
      <c r="F10" s="362">
        <v>38738254</v>
      </c>
      <c r="G10" s="362">
        <v>26384392</v>
      </c>
      <c r="H10" s="362">
        <v>43708440</v>
      </c>
      <c r="I10" s="362">
        <v>46868797</v>
      </c>
      <c r="J10" s="406">
        <v>-0.06979347618078084</v>
      </c>
      <c r="K10" s="406">
        <v>-0.19638129580083663</v>
      </c>
      <c r="L10" s="406">
        <v>-0.31890600954808135</v>
      </c>
      <c r="M10" s="406">
        <v>0.6566021305323239</v>
      </c>
      <c r="N10" s="406">
        <v>0.07230541744340452</v>
      </c>
      <c r="O10" s="407">
        <v>0.03881232716969878</v>
      </c>
      <c r="P10" s="407">
        <v>0.030843515368930673</v>
      </c>
      <c r="Q10" s="407">
        <v>0.021343011532772172</v>
      </c>
      <c r="R10" s="407">
        <v>0.03508831774424163</v>
      </c>
      <c r="S10" s="407">
        <v>0.0383667048468828</v>
      </c>
    </row>
    <row r="11" spans="1:19" s="275" customFormat="1" ht="27" customHeight="1">
      <c r="A11" s="813"/>
      <c r="B11" s="813"/>
      <c r="C11" s="832" t="s">
        <v>242</v>
      </c>
      <c r="D11" s="833"/>
      <c r="E11" s="362">
        <v>36270880</v>
      </c>
      <c r="F11" s="362">
        <v>22038694</v>
      </c>
      <c r="G11" s="362">
        <v>13810457</v>
      </c>
      <c r="H11" s="362">
        <v>16861245</v>
      </c>
      <c r="I11" s="362">
        <v>24628425</v>
      </c>
      <c r="J11" s="406">
        <v>-0.17033626322343143</v>
      </c>
      <c r="K11" s="406">
        <v>-0.39238601324257916</v>
      </c>
      <c r="L11" s="406">
        <v>-0.3733541107290659</v>
      </c>
      <c r="M11" s="406">
        <v>0.22090420324251397</v>
      </c>
      <c r="N11" s="406">
        <v>0.46065281656247803</v>
      </c>
      <c r="O11" s="407">
        <v>0.037246307986095004</v>
      </c>
      <c r="P11" s="407">
        <v>0.02212392970893866</v>
      </c>
      <c r="Q11" s="407">
        <v>0.013915585075103747</v>
      </c>
      <c r="R11" s="407">
        <v>0.016814540167960593</v>
      </c>
      <c r="S11" s="407">
        <v>0.025011462233972433</v>
      </c>
    </row>
    <row r="12" spans="1:19" s="275" customFormat="1" ht="27" customHeight="1">
      <c r="A12" s="813"/>
      <c r="B12" s="813"/>
      <c r="C12" s="832" t="s">
        <v>243</v>
      </c>
      <c r="D12" s="833"/>
      <c r="E12" s="362">
        <v>46974456</v>
      </c>
      <c r="F12" s="362">
        <v>50368800</v>
      </c>
      <c r="G12" s="362">
        <v>46825594</v>
      </c>
      <c r="H12" s="362">
        <v>43597200</v>
      </c>
      <c r="I12" s="362">
        <v>55592936</v>
      </c>
      <c r="J12" s="406">
        <v>-0.08193603258796425</v>
      </c>
      <c r="K12" s="406">
        <v>0.07225935729835807</v>
      </c>
      <c r="L12" s="406">
        <v>-0.07034525341084163</v>
      </c>
      <c r="M12" s="406">
        <v>-0.06894507307264484</v>
      </c>
      <c r="N12" s="406">
        <v>0.27514922976704925</v>
      </c>
      <c r="O12" s="407">
        <v>0.057965781162758745</v>
      </c>
      <c r="P12" s="407">
        <v>0.06129298782822442</v>
      </c>
      <c r="Q12" s="407">
        <v>0.05748242159947161</v>
      </c>
      <c r="R12" s="407">
        <v>0.05283976261639015</v>
      </c>
      <c r="S12" s="407">
        <v>0.046678445996451434</v>
      </c>
    </row>
    <row r="13" spans="1:19" s="275" customFormat="1" ht="27" customHeight="1">
      <c r="A13" s="813"/>
      <c r="B13" s="813"/>
      <c r="C13" s="832" t="s">
        <v>850</v>
      </c>
      <c r="D13" s="833"/>
      <c r="E13" s="362">
        <v>9988647</v>
      </c>
      <c r="F13" s="362">
        <v>10113504</v>
      </c>
      <c r="G13" s="362">
        <v>8852072</v>
      </c>
      <c r="H13" s="362">
        <v>7367706</v>
      </c>
      <c r="I13" s="544">
        <v>0</v>
      </c>
      <c r="J13" s="406">
        <v>0.006296400174569229</v>
      </c>
      <c r="K13" s="406">
        <v>0.012499891126395797</v>
      </c>
      <c r="L13" s="406">
        <v>-0.12472749306274067</v>
      </c>
      <c r="M13" s="406">
        <v>-0.16768571245240663</v>
      </c>
      <c r="N13" s="542">
        <v>-1</v>
      </c>
      <c r="O13" s="407">
        <v>0.0356580642602506</v>
      </c>
      <c r="P13" s="407">
        <v>0.03562277445581998</v>
      </c>
      <c r="Q13" s="407">
        <v>0.03141889816374964</v>
      </c>
      <c r="R13" s="407">
        <v>0.02578509394547538</v>
      </c>
      <c r="S13" s="407" t="s">
        <v>196</v>
      </c>
    </row>
    <row r="14" spans="1:19" s="275" customFormat="1" ht="27" customHeight="1">
      <c r="A14" s="813"/>
      <c r="B14" s="813"/>
      <c r="C14" s="832" t="s">
        <v>851</v>
      </c>
      <c r="D14" s="833"/>
      <c r="E14" s="362">
        <v>8451563</v>
      </c>
      <c r="F14" s="362">
        <v>4945569</v>
      </c>
      <c r="G14" s="362">
        <v>-3276392</v>
      </c>
      <c r="H14" s="362">
        <v>-4261974</v>
      </c>
      <c r="I14" s="545">
        <v>0</v>
      </c>
      <c r="J14" s="406">
        <v>-0.07584872790320098</v>
      </c>
      <c r="K14" s="406">
        <v>-0.4148338005644636</v>
      </c>
      <c r="L14" s="406">
        <v>-1.6624904030254153</v>
      </c>
      <c r="M14" s="406">
        <v>0.30081321160593727</v>
      </c>
      <c r="N14" s="542">
        <v>-1</v>
      </c>
      <c r="O14" s="407">
        <v>0.0846810265519919</v>
      </c>
      <c r="P14" s="407">
        <v>0.04857842187787132</v>
      </c>
      <c r="Q14" s="407">
        <v>-0.032256532529072526</v>
      </c>
      <c r="R14" s="407">
        <v>-0.04132932725989282</v>
      </c>
      <c r="S14" s="407" t="s">
        <v>196</v>
      </c>
    </row>
    <row r="15" spans="1:19" s="275" customFormat="1" ht="27" customHeight="1">
      <c r="A15" s="813"/>
      <c r="B15" s="813"/>
      <c r="C15" s="832" t="s">
        <v>222</v>
      </c>
      <c r="D15" s="833"/>
      <c r="E15" s="362">
        <v>69629488</v>
      </c>
      <c r="F15" s="362">
        <v>63312202</v>
      </c>
      <c r="G15" s="362">
        <v>41537790</v>
      </c>
      <c r="H15" s="362">
        <v>-7893655</v>
      </c>
      <c r="I15" s="362">
        <v>11330196</v>
      </c>
      <c r="J15" s="406">
        <v>0.007249049532816286</v>
      </c>
      <c r="K15" s="406">
        <v>-0.09072716433014702</v>
      </c>
      <c r="L15" s="406">
        <v>-0.34392125549510977</v>
      </c>
      <c r="M15" s="406">
        <v>-1.1900355074258886</v>
      </c>
      <c r="N15" s="406">
        <v>-2.435354851459812</v>
      </c>
      <c r="O15" s="407">
        <v>0.039645800312675956</v>
      </c>
      <c r="P15" s="407">
        <v>0.03572078144572347</v>
      </c>
      <c r="Q15" s="407">
        <v>0.023878259424493047</v>
      </c>
      <c r="R15" s="407">
        <v>-0.0045223006013734345</v>
      </c>
      <c r="S15" s="407">
        <v>0.006650077082724758</v>
      </c>
    </row>
    <row r="16" spans="1:19" s="275" customFormat="1" ht="27" customHeight="1">
      <c r="A16" s="813"/>
      <c r="B16" s="813"/>
      <c r="C16" s="832" t="s">
        <v>244</v>
      </c>
      <c r="D16" s="833"/>
      <c r="E16" s="362">
        <v>341235622</v>
      </c>
      <c r="F16" s="362">
        <v>339846391</v>
      </c>
      <c r="G16" s="362">
        <v>265719244</v>
      </c>
      <c r="H16" s="362">
        <v>220332938</v>
      </c>
      <c r="I16" s="362">
        <v>185527312</v>
      </c>
      <c r="J16" s="406">
        <v>-0.08018119757184236</v>
      </c>
      <c r="K16" s="406">
        <v>-0.004071178125711623</v>
      </c>
      <c r="L16" s="406">
        <v>-0.21811956508315547</v>
      </c>
      <c r="M16" s="406">
        <v>-0.170805491227425</v>
      </c>
      <c r="N16" s="406">
        <v>-0.15796832882063236</v>
      </c>
      <c r="O16" s="407">
        <v>0.06251208840525106</v>
      </c>
      <c r="P16" s="407">
        <v>0.061454116475165396</v>
      </c>
      <c r="Q16" s="407">
        <v>0.048732856150226496</v>
      </c>
      <c r="R16" s="407">
        <v>0.040069325745973945</v>
      </c>
      <c r="S16" s="407">
        <v>0.034393700523153166</v>
      </c>
    </row>
    <row r="17" spans="1:19" s="275" customFormat="1" ht="27" customHeight="1">
      <c r="A17" s="813"/>
      <c r="B17" s="813"/>
      <c r="C17" s="832" t="s">
        <v>245</v>
      </c>
      <c r="D17" s="833"/>
      <c r="E17" s="362">
        <v>79434416</v>
      </c>
      <c r="F17" s="362">
        <v>81652389</v>
      </c>
      <c r="G17" s="362">
        <v>80767289</v>
      </c>
      <c r="H17" s="362">
        <v>79740926</v>
      </c>
      <c r="I17" s="362">
        <v>80817203</v>
      </c>
      <c r="J17" s="406">
        <v>0.11189364711916155</v>
      </c>
      <c r="K17" s="406">
        <v>0.027922065921652903</v>
      </c>
      <c r="L17" s="406">
        <v>-0.010839854299915217</v>
      </c>
      <c r="M17" s="406">
        <v>-0.012707656932746622</v>
      </c>
      <c r="N17" s="406">
        <v>0.013497172079491528</v>
      </c>
      <c r="O17" s="407">
        <v>0.05892372607414711</v>
      </c>
      <c r="P17" s="407">
        <v>0.059828037608060984</v>
      </c>
      <c r="Q17" s="407">
        <v>0.05996996770401415</v>
      </c>
      <c r="R17" s="407">
        <v>0.05864262730324209</v>
      </c>
      <c r="S17" s="407">
        <v>0.060611339274236745</v>
      </c>
    </row>
    <row r="18" spans="1:19" s="275" customFormat="1" ht="27" customHeight="1">
      <c r="A18" s="813"/>
      <c r="B18" s="813"/>
      <c r="C18" s="832" t="s">
        <v>246</v>
      </c>
      <c r="D18" s="833"/>
      <c r="E18" s="362">
        <v>66100631</v>
      </c>
      <c r="F18" s="362">
        <v>66124737</v>
      </c>
      <c r="G18" s="362">
        <v>65890874</v>
      </c>
      <c r="H18" s="362">
        <v>65913346</v>
      </c>
      <c r="I18" s="362">
        <v>66324732</v>
      </c>
      <c r="J18" s="406">
        <v>-0.006548451469551054</v>
      </c>
      <c r="K18" s="406">
        <v>0.00036468638249459375</v>
      </c>
      <c r="L18" s="406">
        <v>-0.003536694595851474</v>
      </c>
      <c r="M18" s="406">
        <v>0.0003410487467505743</v>
      </c>
      <c r="N18" s="406">
        <v>0.006241315681349268</v>
      </c>
      <c r="O18" s="407">
        <v>0.07472959053101233</v>
      </c>
      <c r="P18" s="407">
        <v>0.07362934437413157</v>
      </c>
      <c r="Q18" s="407">
        <v>0.07426733383463234</v>
      </c>
      <c r="R18" s="407">
        <v>0.0735765318853666</v>
      </c>
      <c r="S18" s="407">
        <v>0.07535379587054364</v>
      </c>
    </row>
    <row r="19" spans="1:19" s="275" customFormat="1" ht="27" customHeight="1">
      <c r="A19" s="813"/>
      <c r="B19" s="813"/>
      <c r="C19" s="832" t="s">
        <v>877</v>
      </c>
      <c r="D19" s="833"/>
      <c r="E19" s="362">
        <v>27557906</v>
      </c>
      <c r="F19" s="362">
        <v>22536207</v>
      </c>
      <c r="G19" s="362">
        <v>22447430</v>
      </c>
      <c r="H19" s="362">
        <v>22408901</v>
      </c>
      <c r="I19" s="362">
        <v>22613550</v>
      </c>
      <c r="J19" s="406">
        <v>-0.007965461903483111</v>
      </c>
      <c r="K19" s="406">
        <v>-0.18222353323942683</v>
      </c>
      <c r="L19" s="406">
        <v>-0.00393930531433262</v>
      </c>
      <c r="M19" s="406">
        <v>-0.001716410297303522</v>
      </c>
      <c r="N19" s="406">
        <v>0.009132487130894996</v>
      </c>
      <c r="O19" s="407">
        <v>0.04845174224411932</v>
      </c>
      <c r="P19" s="407">
        <v>0.03901600239728072</v>
      </c>
      <c r="Q19" s="407">
        <v>0.03932888882712893</v>
      </c>
      <c r="R19" s="407">
        <v>0.038873710238024606</v>
      </c>
      <c r="S19" s="407">
        <v>0.03991909515787358</v>
      </c>
    </row>
    <row r="20" spans="1:19" s="275" customFormat="1" ht="27" customHeight="1">
      <c r="A20" s="813"/>
      <c r="B20" s="813"/>
      <c r="C20" s="816" t="s">
        <v>247</v>
      </c>
      <c r="D20" s="817"/>
      <c r="E20" s="362">
        <v>91411336</v>
      </c>
      <c r="F20" s="362">
        <v>109298888</v>
      </c>
      <c r="G20" s="362">
        <v>109677080</v>
      </c>
      <c r="H20" s="362">
        <v>106297840</v>
      </c>
      <c r="I20" s="362">
        <v>102587141</v>
      </c>
      <c r="J20" s="406">
        <v>0.07365552128061964</v>
      </c>
      <c r="K20" s="406">
        <v>0.19568198850085727</v>
      </c>
      <c r="L20" s="406">
        <v>0.003460163290956812</v>
      </c>
      <c r="M20" s="406">
        <v>-0.030810812979338985</v>
      </c>
      <c r="N20" s="406">
        <v>-0.03490850801860132</v>
      </c>
      <c r="O20" s="407">
        <v>0.03453333812018329</v>
      </c>
      <c r="P20" s="407">
        <v>0.04071923211920336</v>
      </c>
      <c r="Q20" s="407">
        <v>0.04142471153061049</v>
      </c>
      <c r="R20" s="407">
        <v>0.03978565716860049</v>
      </c>
      <c r="S20" s="407">
        <v>0.03911387546895658</v>
      </c>
    </row>
    <row r="21" spans="1:19" s="275" customFormat="1" ht="27" customHeight="1">
      <c r="A21" s="813"/>
      <c r="B21" s="813"/>
      <c r="C21" s="816" t="s">
        <v>224</v>
      </c>
      <c r="D21" s="817"/>
      <c r="E21" s="362">
        <v>97214058</v>
      </c>
      <c r="F21" s="362">
        <v>94764109</v>
      </c>
      <c r="G21" s="362">
        <v>92449218</v>
      </c>
      <c r="H21" s="362">
        <v>83766644</v>
      </c>
      <c r="I21" s="362">
        <v>81657166</v>
      </c>
      <c r="J21" s="406">
        <v>-0.007578918070764949</v>
      </c>
      <c r="K21" s="406">
        <v>-0.02520159172863661</v>
      </c>
      <c r="L21" s="406">
        <v>-0.024427929776662596</v>
      </c>
      <c r="M21" s="406">
        <v>-0.0939172249136818</v>
      </c>
      <c r="N21" s="406">
        <v>-0.025182792329605564</v>
      </c>
      <c r="O21" s="407">
        <v>0.060881788217468084</v>
      </c>
      <c r="P21" s="407">
        <v>0.05892724222869371</v>
      </c>
      <c r="Q21" s="407">
        <v>0.05866961621081359</v>
      </c>
      <c r="R21" s="407">
        <v>0.053084158069671636</v>
      </c>
      <c r="S21" s="407">
        <v>0.053112564663983994</v>
      </c>
    </row>
    <row r="22" spans="1:19" s="275" customFormat="1" ht="27" customHeight="1">
      <c r="A22" s="813"/>
      <c r="B22" s="813"/>
      <c r="C22" s="816" t="s">
        <v>248</v>
      </c>
      <c r="D22" s="817"/>
      <c r="E22" s="362">
        <v>57289383</v>
      </c>
      <c r="F22" s="362">
        <v>38899049</v>
      </c>
      <c r="G22" s="362">
        <v>86336299</v>
      </c>
      <c r="H22" s="362">
        <v>86491046</v>
      </c>
      <c r="I22" s="362">
        <v>73816022</v>
      </c>
      <c r="J22" s="406">
        <v>-0.1532340511120467</v>
      </c>
      <c r="K22" s="406">
        <v>-0.321007716211571</v>
      </c>
      <c r="L22" s="406">
        <v>1.2194963943720063</v>
      </c>
      <c r="M22" s="406">
        <v>0.0017923747229424323</v>
      </c>
      <c r="N22" s="406">
        <v>-0.14654723912114556</v>
      </c>
      <c r="O22" s="407">
        <v>0.012715947804383237</v>
      </c>
      <c r="P22" s="407">
        <v>0.00857642966728952</v>
      </c>
      <c r="Q22" s="407">
        <v>0.01938526716049488</v>
      </c>
      <c r="R22" s="407">
        <v>0.019310374277285672</v>
      </c>
      <c r="S22" s="407">
        <v>0.016842600792988067</v>
      </c>
    </row>
    <row r="23" spans="1:19" s="275" customFormat="1" ht="27" customHeight="1">
      <c r="A23" s="813"/>
      <c r="B23" s="813"/>
      <c r="C23" s="816" t="s">
        <v>683</v>
      </c>
      <c r="D23" s="817"/>
      <c r="E23" s="362">
        <v>1146440</v>
      </c>
      <c r="F23" s="362">
        <v>880037</v>
      </c>
      <c r="G23" s="362">
        <v>1342246</v>
      </c>
      <c r="H23" s="362">
        <v>1346744</v>
      </c>
      <c r="I23" s="362">
        <v>1180482</v>
      </c>
      <c r="J23" s="406">
        <v>-0.1258525575774212</v>
      </c>
      <c r="K23" s="406">
        <v>-0.23237413209587943</v>
      </c>
      <c r="L23" s="406">
        <v>0.5252154170790546</v>
      </c>
      <c r="M23" s="406">
        <v>0.0033510995748916366</v>
      </c>
      <c r="N23" s="406">
        <v>-0.1234547917050308</v>
      </c>
      <c r="O23" s="407">
        <v>0.012870468115910031</v>
      </c>
      <c r="P23" s="407">
        <v>0.009761340022029115</v>
      </c>
      <c r="Q23" s="407">
        <v>0.015098944145025559</v>
      </c>
      <c r="R23" s="407">
        <v>0.01501845613243501</v>
      </c>
      <c r="S23" s="407">
        <v>0.01341171977701332</v>
      </c>
    </row>
    <row r="24" spans="1:19" s="275" customFormat="1" ht="27" customHeight="1">
      <c r="A24" s="813"/>
      <c r="B24" s="813"/>
      <c r="C24" s="816" t="s">
        <v>854</v>
      </c>
      <c r="D24" s="817"/>
      <c r="E24" s="362">
        <v>254213251</v>
      </c>
      <c r="F24" s="362">
        <v>218224123</v>
      </c>
      <c r="G24" s="362">
        <v>252201246</v>
      </c>
      <c r="H24" s="362">
        <v>286627996</v>
      </c>
      <c r="I24" s="362">
        <v>304103886</v>
      </c>
      <c r="J24" s="406">
        <v>-0.2533825879732913</v>
      </c>
      <c r="K24" s="406">
        <v>-0.14157062174544158</v>
      </c>
      <c r="L24" s="406">
        <v>0.15569829097216717</v>
      </c>
      <c r="M24" s="406">
        <v>0.1365050749987175</v>
      </c>
      <c r="N24" s="406">
        <v>0.06097063177317822</v>
      </c>
      <c r="O24" s="407">
        <v>0.033063473097584214</v>
      </c>
      <c r="P24" s="407">
        <v>0.027665465793745556</v>
      </c>
      <c r="Q24" s="407">
        <v>0.03210694466273323</v>
      </c>
      <c r="R24" s="407">
        <v>0.036027252461300965</v>
      </c>
      <c r="S24" s="407">
        <v>0.0389598428729775</v>
      </c>
    </row>
    <row r="25" spans="1:19" s="275" customFormat="1" ht="27" customHeight="1">
      <c r="A25" s="813"/>
      <c r="B25" s="813"/>
      <c r="C25" s="828" t="s">
        <v>226</v>
      </c>
      <c r="D25" s="829"/>
      <c r="E25" s="362">
        <v>23106037</v>
      </c>
      <c r="F25" s="362">
        <v>12427096</v>
      </c>
      <c r="G25" s="362">
        <v>17237153</v>
      </c>
      <c r="H25" s="362">
        <v>19183326</v>
      </c>
      <c r="I25" s="362">
        <v>21317240</v>
      </c>
      <c r="J25" s="406">
        <v>0.12773295193706102</v>
      </c>
      <c r="K25" s="406">
        <v>-0.462171033483587</v>
      </c>
      <c r="L25" s="406">
        <v>0.3870620296165733</v>
      </c>
      <c r="M25" s="406">
        <v>0.11290571012510013</v>
      </c>
      <c r="N25" s="406">
        <v>0.1112379573802791</v>
      </c>
      <c r="O25" s="407">
        <v>0.07361581801914857</v>
      </c>
      <c r="P25" s="407">
        <v>0.038984791883658595</v>
      </c>
      <c r="Q25" s="407">
        <v>0.05501424784167029</v>
      </c>
      <c r="R25" s="407">
        <v>0.0611388602041136</v>
      </c>
      <c r="S25" s="407">
        <v>0.06971143645965662</v>
      </c>
    </row>
    <row r="26" spans="1:19" s="275" customFormat="1" ht="27" customHeight="1">
      <c r="A26" s="813"/>
      <c r="B26" s="813"/>
      <c r="C26" s="828" t="s">
        <v>167</v>
      </c>
      <c r="D26" s="829"/>
      <c r="E26" s="362">
        <v>271439237</v>
      </c>
      <c r="F26" s="362">
        <v>237228435</v>
      </c>
      <c r="G26" s="362">
        <v>263063341</v>
      </c>
      <c r="H26" s="362">
        <v>253575989</v>
      </c>
      <c r="I26" s="362">
        <v>183621370</v>
      </c>
      <c r="J26" s="406">
        <v>0.02832087526263758</v>
      </c>
      <c r="K26" s="406">
        <v>-0.12603484440239565</v>
      </c>
      <c r="L26" s="406">
        <v>0.10890307479371096</v>
      </c>
      <c r="M26" s="406">
        <v>-0.036064895868558135</v>
      </c>
      <c r="N26" s="406">
        <v>-0.27587240919722883</v>
      </c>
      <c r="O26" s="407">
        <v>0.025447973337168875</v>
      </c>
      <c r="P26" s="407">
        <v>0.021808229429634843</v>
      </c>
      <c r="Q26" s="407">
        <v>0.024337062590616916</v>
      </c>
      <c r="R26" s="407">
        <v>0.023106577946170104</v>
      </c>
      <c r="S26" s="407">
        <v>0.016916175595251656</v>
      </c>
    </row>
    <row r="27" spans="1:19" s="275" customFormat="1" ht="27" customHeight="1">
      <c r="A27" s="813"/>
      <c r="B27" s="813"/>
      <c r="C27" s="828" t="s">
        <v>685</v>
      </c>
      <c r="D27" s="863"/>
      <c r="E27" s="362">
        <v>61169933</v>
      </c>
      <c r="F27" s="362">
        <v>63013833</v>
      </c>
      <c r="G27" s="362">
        <v>38208561</v>
      </c>
      <c r="H27" s="362">
        <v>-33117483</v>
      </c>
      <c r="I27" s="362">
        <v>-51193078</v>
      </c>
      <c r="J27" s="406">
        <v>-0.05625130976709377</v>
      </c>
      <c r="K27" s="406">
        <v>0.030143894386806015</v>
      </c>
      <c r="L27" s="406">
        <v>-0.39364804232746803</v>
      </c>
      <c r="M27" s="406">
        <v>-1.8667555682089152</v>
      </c>
      <c r="N27" s="406">
        <v>0.5458021975885063</v>
      </c>
      <c r="O27" s="407">
        <v>0.03178311804659525</v>
      </c>
      <c r="P27" s="407">
        <v>0.03223386142157367</v>
      </c>
      <c r="Q27" s="407">
        <v>0.019804822985198735</v>
      </c>
      <c r="R27" s="407">
        <v>-0.017005490956485726</v>
      </c>
      <c r="S27" s="407">
        <v>-0.026500724324027423</v>
      </c>
    </row>
    <row r="28" spans="1:19" s="275" customFormat="1" ht="27" customHeight="1">
      <c r="A28" s="813"/>
      <c r="B28" s="813"/>
      <c r="C28" s="828" t="s">
        <v>306</v>
      </c>
      <c r="D28" s="863"/>
      <c r="E28" s="362">
        <v>39384431</v>
      </c>
      <c r="F28" s="362">
        <v>39830538</v>
      </c>
      <c r="G28" s="362">
        <v>39004411</v>
      </c>
      <c r="H28" s="362">
        <v>38307448</v>
      </c>
      <c r="I28" s="362">
        <v>34240944</v>
      </c>
      <c r="J28" s="406">
        <v>-0.0040669350528213764</v>
      </c>
      <c r="K28" s="406">
        <v>0.011326988575764875</v>
      </c>
      <c r="L28" s="406">
        <v>-0.020741045476212246</v>
      </c>
      <c r="M28" s="406">
        <v>-0.01786882514390488</v>
      </c>
      <c r="N28" s="406">
        <v>-0.10615439587622752</v>
      </c>
      <c r="O28" s="407">
        <v>0.04293553446131376</v>
      </c>
      <c r="P28" s="407">
        <v>0.04292979478416643</v>
      </c>
      <c r="Q28" s="407">
        <v>0.04271726946640774</v>
      </c>
      <c r="R28" s="407">
        <v>0.04170983192976559</v>
      </c>
      <c r="S28" s="407">
        <v>0.03806978710035623</v>
      </c>
    </row>
    <row r="29" spans="1:19" s="413" customFormat="1" ht="27" customHeight="1">
      <c r="A29" s="813"/>
      <c r="B29" s="813"/>
      <c r="C29" s="816" t="s">
        <v>312</v>
      </c>
      <c r="D29" s="817"/>
      <c r="E29" s="362">
        <v>93826525</v>
      </c>
      <c r="F29" s="362">
        <v>91274029</v>
      </c>
      <c r="G29" s="362">
        <v>92177867</v>
      </c>
      <c r="H29" s="362">
        <v>94496587</v>
      </c>
      <c r="I29" s="362">
        <v>97338466</v>
      </c>
      <c r="J29" s="406">
        <v>0.016986911805250166</v>
      </c>
      <c r="K29" s="406">
        <v>-0.027204417940449144</v>
      </c>
      <c r="L29" s="406">
        <v>0.009902466341219582</v>
      </c>
      <c r="M29" s="406">
        <v>0.025154845468489742</v>
      </c>
      <c r="N29" s="406">
        <v>0.03007387981113011</v>
      </c>
      <c r="O29" s="407">
        <v>0.06511056021977894</v>
      </c>
      <c r="P29" s="407">
        <v>0.062180536356024926</v>
      </c>
      <c r="Q29" s="407">
        <v>0.06344055725605098</v>
      </c>
      <c r="R29" s="407">
        <v>0.0645197639631485</v>
      </c>
      <c r="S29" s="407">
        <v>0.06773074028778936</v>
      </c>
    </row>
    <row r="30" spans="1:19" s="413" customFormat="1" ht="27" customHeight="1">
      <c r="A30" s="813"/>
      <c r="B30" s="813"/>
      <c r="C30" s="816" t="s">
        <v>729</v>
      </c>
      <c r="D30" s="817"/>
      <c r="E30" s="362">
        <v>181775975</v>
      </c>
      <c r="F30" s="362">
        <v>155480339</v>
      </c>
      <c r="G30" s="362">
        <v>142194652</v>
      </c>
      <c r="H30" s="362">
        <v>122346269</v>
      </c>
      <c r="I30" s="362">
        <v>139331681</v>
      </c>
      <c r="J30" s="406">
        <v>0.030053685866482945</v>
      </c>
      <c r="K30" s="406">
        <v>-0.1446595789129999</v>
      </c>
      <c r="L30" s="406">
        <v>-0.08544930558711993</v>
      </c>
      <c r="M30" s="406">
        <v>-0.13958600215147332</v>
      </c>
      <c r="N30" s="406">
        <v>0.13883064958850522</v>
      </c>
      <c r="O30" s="407">
        <v>0.04225481143496245</v>
      </c>
      <c r="P30" s="407">
        <v>0.03540789780988783</v>
      </c>
      <c r="Q30" s="407">
        <v>0.032608290422452564</v>
      </c>
      <c r="R30" s="407">
        <v>0.027768236426565215</v>
      </c>
      <c r="S30" s="407">
        <v>0.0321775860173724</v>
      </c>
    </row>
    <row r="31" spans="1:19" s="413" customFormat="1" ht="27" customHeight="1">
      <c r="A31" s="813"/>
      <c r="B31" s="813"/>
      <c r="C31" s="830" t="s">
        <v>686</v>
      </c>
      <c r="D31" s="831"/>
      <c r="E31" s="362">
        <v>136233790</v>
      </c>
      <c r="F31" s="362">
        <v>133096428</v>
      </c>
      <c r="G31" s="362">
        <v>134639105</v>
      </c>
      <c r="H31" s="362">
        <v>132848487</v>
      </c>
      <c r="I31" s="362">
        <v>137069366</v>
      </c>
      <c r="J31" s="406">
        <v>-0.04684148090364386</v>
      </c>
      <c r="K31" s="406">
        <v>-0.02302924993865325</v>
      </c>
      <c r="L31" s="406">
        <v>0.011590671689551277</v>
      </c>
      <c r="M31" s="406">
        <v>-0.013299390247729291</v>
      </c>
      <c r="N31" s="406">
        <v>0.03177212699456637</v>
      </c>
      <c r="O31" s="407">
        <v>0.052015715811095424</v>
      </c>
      <c r="P31" s="407">
        <v>0.050048959932322</v>
      </c>
      <c r="Q31" s="407">
        <v>0.05128350177695304</v>
      </c>
      <c r="R31" s="407">
        <v>0.05013334949050379</v>
      </c>
      <c r="S31" s="407">
        <v>0.05265906003431153</v>
      </c>
    </row>
    <row r="32" spans="1:19" s="413" customFormat="1" ht="27" customHeight="1">
      <c r="A32" s="813"/>
      <c r="B32" s="813"/>
      <c r="C32" s="830" t="s">
        <v>857</v>
      </c>
      <c r="D32" s="831"/>
      <c r="E32" s="362">
        <v>109308783</v>
      </c>
      <c r="F32" s="362">
        <v>123479556</v>
      </c>
      <c r="G32" s="362">
        <v>120637593</v>
      </c>
      <c r="H32" s="362">
        <v>104583871</v>
      </c>
      <c r="I32" s="362">
        <v>114462852</v>
      </c>
      <c r="J32" s="406">
        <v>-0.05628938628428133</v>
      </c>
      <c r="K32" s="406">
        <v>0.12963983873098286</v>
      </c>
      <c r="L32" s="406">
        <v>-0.023015656130153238</v>
      </c>
      <c r="M32" s="406">
        <v>-0.13307395813177406</v>
      </c>
      <c r="N32" s="406">
        <v>0.09445989047393359</v>
      </c>
      <c r="O32" s="407">
        <v>0.04222473283093363</v>
      </c>
      <c r="P32" s="407">
        <v>0.04719141469341429</v>
      </c>
      <c r="Q32" s="407">
        <v>0.04692081845378554</v>
      </c>
      <c r="R32" s="407">
        <v>0.04050977215059538</v>
      </c>
      <c r="S32" s="407">
        <v>0.04538084350475038</v>
      </c>
    </row>
    <row r="33" spans="1:19" s="413" customFormat="1" ht="27" customHeight="1">
      <c r="A33" s="813"/>
      <c r="B33" s="813"/>
      <c r="C33" s="830" t="s">
        <v>495</v>
      </c>
      <c r="D33" s="831"/>
      <c r="E33" s="362">
        <v>45966898</v>
      </c>
      <c r="F33" s="362">
        <v>168125026</v>
      </c>
      <c r="G33" s="362">
        <v>164540822</v>
      </c>
      <c r="H33" s="362">
        <v>161967072</v>
      </c>
      <c r="I33" s="362">
        <v>159707637</v>
      </c>
      <c r="J33" s="406">
        <v>2.042558516280309</v>
      </c>
      <c r="K33" s="406">
        <v>2.6575238555362164</v>
      </c>
      <c r="L33" s="406">
        <v>-0.021318682204991897</v>
      </c>
      <c r="M33" s="406">
        <v>-0.01564201496452959</v>
      </c>
      <c r="N33" s="406">
        <v>-0.013949965089200354</v>
      </c>
      <c r="O33" s="407">
        <v>0.006034369067919367</v>
      </c>
      <c r="P33" s="407">
        <v>0.021744323375528674</v>
      </c>
      <c r="Q33" s="407">
        <v>0.02156356597187184</v>
      </c>
      <c r="R33" s="407">
        <v>0.0210458331610507</v>
      </c>
      <c r="S33" s="407">
        <v>0.021148018370140312</v>
      </c>
    </row>
    <row r="34" spans="1:19" s="275" customFormat="1" ht="27" customHeight="1">
      <c r="A34" s="813"/>
      <c r="B34" s="813"/>
      <c r="C34" s="830" t="s">
        <v>428</v>
      </c>
      <c r="D34" s="831"/>
      <c r="E34" s="414"/>
      <c r="F34" s="362">
        <v>42459189</v>
      </c>
      <c r="G34" s="362">
        <v>52398536</v>
      </c>
      <c r="H34" s="362">
        <v>46478715</v>
      </c>
      <c r="I34" s="362">
        <v>65801770</v>
      </c>
      <c r="J34" s="429"/>
      <c r="K34" s="429"/>
      <c r="L34" s="406">
        <v>0.23409177692960645</v>
      </c>
      <c r="M34" s="406">
        <v>-0.11297683965826831</v>
      </c>
      <c r="N34" s="406">
        <v>0.41573987146589575</v>
      </c>
      <c r="O34" s="407" t="s">
        <v>196</v>
      </c>
      <c r="P34" s="407">
        <v>0.035091576910466965</v>
      </c>
      <c r="Q34" s="407">
        <v>0.029361889946824257</v>
      </c>
      <c r="R34" s="407">
        <v>0.025457128552987335</v>
      </c>
      <c r="S34" s="407">
        <v>0.03648899745652008</v>
      </c>
    </row>
    <row r="35" spans="1:19" s="275" customFormat="1" ht="27" customHeight="1">
      <c r="A35" s="813"/>
      <c r="B35" s="814"/>
      <c r="C35" s="830" t="s">
        <v>731</v>
      </c>
      <c r="D35" s="831"/>
      <c r="E35" s="414"/>
      <c r="F35" s="414"/>
      <c r="G35" s="362">
        <v>844336316</v>
      </c>
      <c r="H35" s="362">
        <v>1408482178</v>
      </c>
      <c r="I35" s="362">
        <v>621497961</v>
      </c>
      <c r="J35" s="429"/>
      <c r="K35" s="429"/>
      <c r="L35" s="429"/>
      <c r="M35" s="429"/>
      <c r="N35" s="406">
        <v>-0.5587463081126753</v>
      </c>
      <c r="O35" s="407" t="s">
        <v>196</v>
      </c>
      <c r="P35" s="407" t="s">
        <v>196</v>
      </c>
      <c r="Q35" s="407">
        <v>0.0729822465221511</v>
      </c>
      <c r="R35" s="407">
        <v>0.07278266884825998</v>
      </c>
      <c r="S35" s="407">
        <v>0.03264792445075217</v>
      </c>
    </row>
    <row r="36" spans="1:19" s="275" customFormat="1" ht="27" customHeight="1">
      <c r="A36" s="813"/>
      <c r="B36" s="812" t="s">
        <v>70</v>
      </c>
      <c r="C36" s="832" t="s">
        <v>228</v>
      </c>
      <c r="D36" s="833"/>
      <c r="E36" s="362">
        <v>261638810</v>
      </c>
      <c r="F36" s="362">
        <v>281656165</v>
      </c>
      <c r="G36" s="362">
        <v>282070119</v>
      </c>
      <c r="H36" s="362">
        <v>256699654</v>
      </c>
      <c r="I36" s="362">
        <v>264236532</v>
      </c>
      <c r="J36" s="406">
        <v>-0.07711191477393825</v>
      </c>
      <c r="K36" s="406">
        <v>0.07650759075077584</v>
      </c>
      <c r="L36" s="406">
        <v>0.001469713968448019</v>
      </c>
      <c r="M36" s="406">
        <v>-0.08994382350723226</v>
      </c>
      <c r="N36" s="406">
        <v>0.02936068624385446</v>
      </c>
      <c r="O36" s="407">
        <v>0.0451735171792124</v>
      </c>
      <c r="P36" s="407">
        <v>0.047825697924246915</v>
      </c>
      <c r="Q36" s="407">
        <v>0.04849136424513367</v>
      </c>
      <c r="R36" s="407">
        <v>0.04368177548670565</v>
      </c>
      <c r="S36" s="407">
        <v>0.04575297218773049</v>
      </c>
    </row>
    <row r="37" spans="1:19" s="275" customFormat="1" ht="27" customHeight="1">
      <c r="A37" s="813"/>
      <c r="B37" s="813"/>
      <c r="C37" s="874" t="s">
        <v>250</v>
      </c>
      <c r="D37" s="875"/>
      <c r="E37" s="362">
        <v>32207210</v>
      </c>
      <c r="F37" s="362">
        <v>30053854</v>
      </c>
      <c r="G37" s="362">
        <v>26827230</v>
      </c>
      <c r="H37" s="362">
        <v>22072186</v>
      </c>
      <c r="I37" s="362">
        <v>19781313</v>
      </c>
      <c r="J37" s="406">
        <v>-0.019662089249707762</v>
      </c>
      <c r="K37" s="406">
        <v>-0.06685943923736332</v>
      </c>
      <c r="L37" s="406">
        <v>-0.10736140529597302</v>
      </c>
      <c r="M37" s="406">
        <v>-0.17724692411404383</v>
      </c>
      <c r="N37" s="406">
        <v>-0.10379003692701756</v>
      </c>
      <c r="O37" s="407">
        <v>0.029382801277803915</v>
      </c>
      <c r="P37" s="407">
        <v>0.027009279733109442</v>
      </c>
      <c r="Q37" s="407">
        <v>0.02440888535651898</v>
      </c>
      <c r="R37" s="407">
        <v>0.01989228819628503</v>
      </c>
      <c r="S37" s="407">
        <v>0.018143949302581702</v>
      </c>
    </row>
    <row r="38" spans="1:19" s="275" customFormat="1" ht="27" customHeight="1">
      <c r="A38" s="813"/>
      <c r="B38" s="813"/>
      <c r="C38" s="874" t="s">
        <v>381</v>
      </c>
      <c r="D38" s="875"/>
      <c r="E38" s="362">
        <v>42875419</v>
      </c>
      <c r="F38" s="362">
        <v>47973718</v>
      </c>
      <c r="G38" s="362">
        <v>50443154</v>
      </c>
      <c r="H38" s="362">
        <v>52203284</v>
      </c>
      <c r="I38" s="362">
        <v>67269888</v>
      </c>
      <c r="J38" s="406">
        <v>0.21673152243452218</v>
      </c>
      <c r="K38" s="406">
        <v>0.11890960179304604</v>
      </c>
      <c r="L38" s="406">
        <v>0.051474767913548</v>
      </c>
      <c r="M38" s="406">
        <v>0.03489333755775858</v>
      </c>
      <c r="N38" s="406">
        <v>0.2886141032813185</v>
      </c>
      <c r="O38" s="407">
        <v>0.019832711509706752</v>
      </c>
      <c r="P38" s="407">
        <v>0.02185161355182459</v>
      </c>
      <c r="Q38" s="407">
        <v>0.02325318523075223</v>
      </c>
      <c r="R38" s="407">
        <v>0.023838675453457126</v>
      </c>
      <c r="S38" s="407">
        <v>0.031274634401396766</v>
      </c>
    </row>
    <row r="39" spans="1:19" s="275" customFormat="1" ht="27" customHeight="1">
      <c r="A39" s="813"/>
      <c r="B39" s="813"/>
      <c r="C39" s="874" t="s">
        <v>756</v>
      </c>
      <c r="D39" s="875"/>
      <c r="E39" s="362">
        <v>36174034</v>
      </c>
      <c r="F39" s="362">
        <v>35786076</v>
      </c>
      <c r="G39" s="362">
        <v>36250010</v>
      </c>
      <c r="H39" s="362">
        <v>36247350</v>
      </c>
      <c r="I39" s="362">
        <v>36119397</v>
      </c>
      <c r="J39" s="406">
        <v>-0.057006723597783686</v>
      </c>
      <c r="K39" s="406">
        <v>-0.010724764619837533</v>
      </c>
      <c r="L39" s="406">
        <v>0.012964092514641729</v>
      </c>
      <c r="M39" s="406">
        <v>-7.33792901022648E-05</v>
      </c>
      <c r="N39" s="406">
        <v>-0.003529995985913453</v>
      </c>
      <c r="O39" s="407">
        <v>0.026363338539185325</v>
      </c>
      <c r="P39" s="407">
        <v>0.02575809122385848</v>
      </c>
      <c r="Q39" s="407">
        <v>0.02648478830665028</v>
      </c>
      <c r="R39" s="407">
        <v>0.02630071547333672</v>
      </c>
      <c r="S39" s="407">
        <v>0.026750227362207578</v>
      </c>
    </row>
    <row r="40" spans="1:19" s="275" customFormat="1" ht="27" customHeight="1">
      <c r="A40" s="843"/>
      <c r="B40" s="814"/>
      <c r="C40" s="832" t="s">
        <v>475</v>
      </c>
      <c r="D40" s="833"/>
      <c r="E40" s="362">
        <v>49924345</v>
      </c>
      <c r="F40" s="362">
        <v>49925556</v>
      </c>
      <c r="G40" s="362">
        <v>49562273</v>
      </c>
      <c r="H40" s="362">
        <v>49562135</v>
      </c>
      <c r="I40" s="362">
        <v>48979520</v>
      </c>
      <c r="J40" s="406">
        <v>-0.009217150022229153</v>
      </c>
      <c r="K40" s="406">
        <v>2.4256702817032453E-05</v>
      </c>
      <c r="L40" s="406">
        <v>-0.007276493826127845</v>
      </c>
      <c r="M40" s="406">
        <v>-2.784375930458234E-06</v>
      </c>
      <c r="N40" s="406">
        <v>-0.011755244200032948</v>
      </c>
      <c r="O40" s="407">
        <v>0.029617267231908367</v>
      </c>
      <c r="P40" s="407">
        <v>0.02918843932095</v>
      </c>
      <c r="Q40" s="407">
        <v>0.029348213873245606</v>
      </c>
      <c r="R40" s="407">
        <v>0.02908248772569582</v>
      </c>
      <c r="S40" s="407">
        <v>0.02927078095202111</v>
      </c>
    </row>
    <row r="41" spans="1:19" s="275" customFormat="1" ht="27" customHeight="1">
      <c r="A41" s="812" t="s">
        <v>64</v>
      </c>
      <c r="B41" s="812" t="s">
        <v>69</v>
      </c>
      <c r="C41" s="816" t="s">
        <v>251</v>
      </c>
      <c r="D41" s="817"/>
      <c r="E41" s="362">
        <v>48132221</v>
      </c>
      <c r="F41" s="362">
        <v>38000659</v>
      </c>
      <c r="G41" s="362">
        <v>32651722</v>
      </c>
      <c r="H41" s="362">
        <v>24974689</v>
      </c>
      <c r="I41" s="362">
        <v>31057723</v>
      </c>
      <c r="J41" s="406">
        <v>-0.3738945807840736</v>
      </c>
      <c r="K41" s="406">
        <v>-0.21049437963812226</v>
      </c>
      <c r="L41" s="406">
        <v>-0.14075905894158308</v>
      </c>
      <c r="M41" s="406">
        <v>-0.23511877872781103</v>
      </c>
      <c r="N41" s="406">
        <v>0.24356795794334016</v>
      </c>
      <c r="O41" s="407">
        <v>0.020196912580661565</v>
      </c>
      <c r="P41" s="407">
        <v>0.01587485173541614</v>
      </c>
      <c r="Q41" s="407">
        <v>0.013958637183141092</v>
      </c>
      <c r="R41" s="407">
        <v>0.010691221090777558</v>
      </c>
      <c r="S41" s="407">
        <v>0.013684823678426068</v>
      </c>
    </row>
    <row r="42" spans="1:19" s="275" customFormat="1" ht="27" customHeight="1">
      <c r="A42" s="813"/>
      <c r="B42" s="813"/>
      <c r="C42" s="816" t="s">
        <v>252</v>
      </c>
      <c r="D42" s="817"/>
      <c r="E42" s="362">
        <v>38465209</v>
      </c>
      <c r="F42" s="362">
        <v>30052681</v>
      </c>
      <c r="G42" s="362">
        <v>31289841</v>
      </c>
      <c r="H42" s="362">
        <v>21642069</v>
      </c>
      <c r="I42" s="362">
        <v>45635326</v>
      </c>
      <c r="J42" s="406">
        <v>0.35512340433897127</v>
      </c>
      <c r="K42" s="406">
        <v>-0.21870485612076096</v>
      </c>
      <c r="L42" s="406">
        <v>0.04116637713620292</v>
      </c>
      <c r="M42" s="406">
        <v>-0.30833560323940284</v>
      </c>
      <c r="N42" s="406">
        <v>1.1086397053812185</v>
      </c>
      <c r="O42" s="407">
        <v>0.031559738772873776</v>
      </c>
      <c r="P42" s="407">
        <v>0.024416995811157978</v>
      </c>
      <c r="Q42" s="407">
        <v>0.025827297627928847</v>
      </c>
      <c r="R42" s="407">
        <v>0.017728935325236506</v>
      </c>
      <c r="S42" s="407">
        <v>0.038221711882890363</v>
      </c>
    </row>
    <row r="43" spans="1:19" s="275" customFormat="1" ht="27" customHeight="1">
      <c r="A43" s="813"/>
      <c r="B43" s="813"/>
      <c r="C43" s="816" t="s">
        <v>230</v>
      </c>
      <c r="D43" s="817"/>
      <c r="E43" s="362">
        <v>61474180</v>
      </c>
      <c r="F43" s="362">
        <v>59801725</v>
      </c>
      <c r="G43" s="362">
        <v>63011984</v>
      </c>
      <c r="H43" s="362">
        <v>51131010</v>
      </c>
      <c r="I43" s="362">
        <v>61956374</v>
      </c>
      <c r="J43" s="406">
        <v>-0.061404750847006674</v>
      </c>
      <c r="K43" s="406">
        <v>-0.02720581226134289</v>
      </c>
      <c r="L43" s="406">
        <v>0.0536817123586318</v>
      </c>
      <c r="M43" s="406">
        <v>-0.18855102229442577</v>
      </c>
      <c r="N43" s="406">
        <v>0.21171817259232703</v>
      </c>
      <c r="O43" s="407">
        <v>0.04548120651025738</v>
      </c>
      <c r="P43" s="407">
        <v>0.0438545335283317</v>
      </c>
      <c r="Q43" s="407">
        <v>0.04706802233604624</v>
      </c>
      <c r="R43" s="407">
        <v>0.038019564469066194</v>
      </c>
      <c r="S43" s="407">
        <v>0.047134516942154724</v>
      </c>
    </row>
    <row r="44" spans="1:19" s="275" customFormat="1" ht="27" customHeight="1">
      <c r="A44" s="813"/>
      <c r="B44" s="813"/>
      <c r="C44" s="816" t="s">
        <v>232</v>
      </c>
      <c r="D44" s="817"/>
      <c r="E44" s="362">
        <v>24348813</v>
      </c>
      <c r="F44" s="362">
        <v>24227836</v>
      </c>
      <c r="G44" s="362">
        <v>21626378</v>
      </c>
      <c r="H44" s="362">
        <v>20701905</v>
      </c>
      <c r="I44" s="362">
        <v>29945968</v>
      </c>
      <c r="J44" s="406">
        <v>0.19540027806316862</v>
      </c>
      <c r="K44" s="406">
        <v>-0.004968496821590441</v>
      </c>
      <c r="L44" s="406">
        <v>-0.10737475687056822</v>
      </c>
      <c r="M44" s="406">
        <v>-0.042747472554118864</v>
      </c>
      <c r="N44" s="406">
        <v>0.44653199790067627</v>
      </c>
      <c r="O44" s="407">
        <v>0.0565687317648527</v>
      </c>
      <c r="P44" s="407">
        <v>0.055777338958039</v>
      </c>
      <c r="Q44" s="407">
        <v>0.04962300307692842</v>
      </c>
      <c r="R44" s="407">
        <v>0.04562746802051019</v>
      </c>
      <c r="S44" s="407">
        <v>0.049455685550801536</v>
      </c>
    </row>
    <row r="45" spans="1:19" s="275" customFormat="1" ht="27" customHeight="1">
      <c r="A45" s="813"/>
      <c r="B45" s="813"/>
      <c r="C45" s="816" t="s">
        <v>253</v>
      </c>
      <c r="D45" s="817"/>
      <c r="E45" s="362">
        <v>161463990</v>
      </c>
      <c r="F45" s="362">
        <v>175914219</v>
      </c>
      <c r="G45" s="362">
        <v>168630283</v>
      </c>
      <c r="H45" s="362">
        <v>97638556</v>
      </c>
      <c r="I45" s="362">
        <v>131722619</v>
      </c>
      <c r="J45" s="406">
        <v>-0.02482917085313598</v>
      </c>
      <c r="K45" s="406">
        <v>0.08949505707123923</v>
      </c>
      <c r="L45" s="406">
        <v>-0.04140618104327314</v>
      </c>
      <c r="M45" s="406">
        <v>-0.42099038047632287</v>
      </c>
      <c r="N45" s="406">
        <v>0.3490840544589783</v>
      </c>
      <c r="O45" s="407">
        <v>0.04469255064912258</v>
      </c>
      <c r="P45" s="407">
        <v>0.048330939373993874</v>
      </c>
      <c r="Q45" s="407">
        <v>0.04703346964177088</v>
      </c>
      <c r="R45" s="407">
        <v>0.02699933252755233</v>
      </c>
      <c r="S45" s="407">
        <v>0.03711892705218659</v>
      </c>
    </row>
    <row r="46" spans="1:19" s="275" customFormat="1" ht="27" customHeight="1">
      <c r="A46" s="813"/>
      <c r="B46" s="813"/>
      <c r="C46" s="816" t="s">
        <v>234</v>
      </c>
      <c r="D46" s="817"/>
      <c r="E46" s="362">
        <v>87677762</v>
      </c>
      <c r="F46" s="362">
        <v>61287601</v>
      </c>
      <c r="G46" s="362">
        <v>75940641</v>
      </c>
      <c r="H46" s="362">
        <v>82914152</v>
      </c>
      <c r="I46" s="362">
        <v>91944693</v>
      </c>
      <c r="J46" s="406">
        <v>0.3950562292179169</v>
      </c>
      <c r="K46" s="406">
        <v>-0.30099035830773146</v>
      </c>
      <c r="L46" s="406">
        <v>0.2390865323640258</v>
      </c>
      <c r="M46" s="406">
        <v>0.09182844532481627</v>
      </c>
      <c r="N46" s="406">
        <v>0.10891435035119215</v>
      </c>
      <c r="O46" s="407">
        <v>0.05599211328110459</v>
      </c>
      <c r="P46" s="407">
        <v>0.03854834360754004</v>
      </c>
      <c r="Q46" s="407">
        <v>0.048550354180753284</v>
      </c>
      <c r="R46" s="407">
        <v>0.05266072255716106</v>
      </c>
      <c r="S46" s="407">
        <v>0.05970187530381579</v>
      </c>
    </row>
    <row r="47" spans="1:19" s="275" customFormat="1" ht="27" customHeight="1">
      <c r="A47" s="813"/>
      <c r="B47" s="813"/>
      <c r="C47" s="816" t="s">
        <v>477</v>
      </c>
      <c r="D47" s="817"/>
      <c r="E47" s="362">
        <v>32824180</v>
      </c>
      <c r="F47" s="362">
        <v>30632925</v>
      </c>
      <c r="G47" s="362">
        <v>37283130</v>
      </c>
      <c r="H47" s="362">
        <v>33636987</v>
      </c>
      <c r="I47" s="362">
        <v>35858596</v>
      </c>
      <c r="J47" s="406">
        <v>0.008965555314702452</v>
      </c>
      <c r="K47" s="406">
        <v>-0.06675734169139945</v>
      </c>
      <c r="L47" s="406">
        <v>0.21709337257215888</v>
      </c>
      <c r="M47" s="406">
        <v>-0.0977960541403042</v>
      </c>
      <c r="N47" s="406">
        <v>0.06604661113077696</v>
      </c>
      <c r="O47" s="407">
        <v>0.08242074266494635</v>
      </c>
      <c r="P47" s="407">
        <v>0.07645690224369737</v>
      </c>
      <c r="Q47" s="407">
        <v>0.09471629003617366</v>
      </c>
      <c r="R47" s="407">
        <v>0.08500191406139518</v>
      </c>
      <c r="S47" s="407">
        <v>0.09236393628568536</v>
      </c>
    </row>
    <row r="48" spans="1:19" s="275" customFormat="1" ht="27" customHeight="1">
      <c r="A48" s="813"/>
      <c r="B48" s="813"/>
      <c r="C48" s="816" t="s">
        <v>760</v>
      </c>
      <c r="D48" s="817"/>
      <c r="E48" s="362">
        <v>37330172</v>
      </c>
      <c r="F48" s="362">
        <v>34927242</v>
      </c>
      <c r="G48" s="362">
        <v>42775496</v>
      </c>
      <c r="H48" s="362">
        <v>44795122</v>
      </c>
      <c r="I48" s="362">
        <v>45759030</v>
      </c>
      <c r="J48" s="406">
        <v>0.8997792439208616</v>
      </c>
      <c r="K48" s="406">
        <v>-0.06436964715833615</v>
      </c>
      <c r="L48" s="406">
        <v>0.2247029410452735</v>
      </c>
      <c r="M48" s="406">
        <v>0.04721455480025293</v>
      </c>
      <c r="N48" s="406">
        <v>0.0215181465517607</v>
      </c>
      <c r="O48" s="407">
        <v>0.033645412614812284</v>
      </c>
      <c r="P48" s="407">
        <v>0.031184390978615403</v>
      </c>
      <c r="Q48" s="407">
        <v>0.0388503680620594</v>
      </c>
      <c r="R48" s="407">
        <v>0.040464519757437964</v>
      </c>
      <c r="S48" s="407">
        <v>0.04211447153994362</v>
      </c>
    </row>
    <row r="49" spans="1:19" s="275" customFormat="1" ht="27" customHeight="1">
      <c r="A49" s="814"/>
      <c r="B49" s="814"/>
      <c r="C49" s="816" t="s">
        <v>878</v>
      </c>
      <c r="D49" s="817"/>
      <c r="E49" s="362">
        <v>151072258</v>
      </c>
      <c r="F49" s="362">
        <v>150610770</v>
      </c>
      <c r="G49" s="362">
        <v>142691026</v>
      </c>
      <c r="H49" s="362">
        <v>139882472</v>
      </c>
      <c r="I49" s="362">
        <v>137988674</v>
      </c>
      <c r="J49" s="406">
        <v>-0.016212122152419642</v>
      </c>
      <c r="K49" s="406">
        <v>-0.0030547501315562517</v>
      </c>
      <c r="L49" s="406">
        <v>-0.052584181064873385</v>
      </c>
      <c r="M49" s="406">
        <v>-0.019682765473982927</v>
      </c>
      <c r="N49" s="406">
        <v>-0.01353849394368724</v>
      </c>
      <c r="O49" s="407">
        <v>0.05388248882301433</v>
      </c>
      <c r="P49" s="407">
        <v>0.053098231324027904</v>
      </c>
      <c r="Q49" s="407">
        <v>0.05110668087328096</v>
      </c>
      <c r="R49" s="407">
        <v>0.04979878429979997</v>
      </c>
      <c r="S49" s="407">
        <v>0.05018447683642326</v>
      </c>
    </row>
    <row r="50" spans="1:19" s="275" customFormat="1" ht="27" customHeight="1">
      <c r="A50" s="812" t="s">
        <v>64</v>
      </c>
      <c r="B50" s="812" t="s">
        <v>69</v>
      </c>
      <c r="C50" s="816" t="s">
        <v>863</v>
      </c>
      <c r="D50" s="817"/>
      <c r="E50" s="362">
        <v>44258741</v>
      </c>
      <c r="F50" s="362">
        <v>55381697</v>
      </c>
      <c r="G50" s="362">
        <v>60251325</v>
      </c>
      <c r="H50" s="362">
        <v>28543128</v>
      </c>
      <c r="I50" s="362">
        <v>46473237</v>
      </c>
      <c r="J50" s="406">
        <v>-0.04985261992023258</v>
      </c>
      <c r="K50" s="406">
        <v>0.25131659303187137</v>
      </c>
      <c r="L50" s="406">
        <v>0.08792847210875462</v>
      </c>
      <c r="M50" s="406">
        <v>-0.526265555155841</v>
      </c>
      <c r="N50" s="406">
        <v>0.6281760359271065</v>
      </c>
      <c r="O50" s="407">
        <v>0.014339503092340233</v>
      </c>
      <c r="P50" s="407">
        <v>0.017920214467780745</v>
      </c>
      <c r="Q50" s="407">
        <v>0.02001131556232238</v>
      </c>
      <c r="R50" s="407">
        <v>0.009525361890274154</v>
      </c>
      <c r="S50" s="407">
        <v>0.01602264477197856</v>
      </c>
    </row>
    <row r="51" spans="1:19" s="275" customFormat="1" ht="27" customHeight="1">
      <c r="A51" s="813"/>
      <c r="B51" s="813"/>
      <c r="C51" s="816" t="s">
        <v>864</v>
      </c>
      <c r="D51" s="817"/>
      <c r="E51" s="362">
        <v>663592930</v>
      </c>
      <c r="F51" s="362">
        <v>633818177</v>
      </c>
      <c r="G51" s="362">
        <v>553886821</v>
      </c>
      <c r="H51" s="362">
        <v>493021227</v>
      </c>
      <c r="I51" s="362">
        <v>522387055</v>
      </c>
      <c r="J51" s="406">
        <v>-0.028054738706554245</v>
      </c>
      <c r="K51" s="406">
        <v>-0.04486900274841686</v>
      </c>
      <c r="L51" s="406">
        <v>-0.12611086097014854</v>
      </c>
      <c r="M51" s="406">
        <v>-0.1098881426536054</v>
      </c>
      <c r="N51" s="406">
        <v>0.05956300944421608</v>
      </c>
      <c r="O51" s="407">
        <v>0.043610333377601514</v>
      </c>
      <c r="P51" s="407">
        <v>0.04130857038655746</v>
      </c>
      <c r="Q51" s="407">
        <v>0.03679546141064208</v>
      </c>
      <c r="R51" s="407">
        <v>0.032662107470601116</v>
      </c>
      <c r="S51" s="407">
        <v>0.03547171376137432</v>
      </c>
    </row>
    <row r="52" spans="1:19" s="275" customFormat="1" ht="27" customHeight="1">
      <c r="A52" s="813"/>
      <c r="B52" s="813"/>
      <c r="C52" s="816" t="s">
        <v>361</v>
      </c>
      <c r="D52" s="817"/>
      <c r="E52" s="362">
        <v>217200468</v>
      </c>
      <c r="F52" s="362">
        <v>208278408</v>
      </c>
      <c r="G52" s="362">
        <v>211935086</v>
      </c>
      <c r="H52" s="362">
        <v>190131294</v>
      </c>
      <c r="I52" s="362">
        <v>203483791</v>
      </c>
      <c r="J52" s="406">
        <v>82.39289641488106</v>
      </c>
      <c r="K52" s="406">
        <v>-0.041077535799784744</v>
      </c>
      <c r="L52" s="406">
        <v>0.0175566830720158</v>
      </c>
      <c r="M52" s="406">
        <v>-0.10287957700406435</v>
      </c>
      <c r="N52" s="406">
        <v>0.07022777113166863</v>
      </c>
      <c r="O52" s="407">
        <v>0.06215910579928477</v>
      </c>
      <c r="P52" s="407">
        <v>0.05875335807782025</v>
      </c>
      <c r="Q52" s="407">
        <v>0.06062816399387442</v>
      </c>
      <c r="R52" s="407">
        <v>0.05393783097589775</v>
      </c>
      <c r="S52" s="407">
        <v>0.05886600719865844</v>
      </c>
    </row>
    <row r="53" spans="1:19" s="275" customFormat="1" ht="27" customHeight="1">
      <c r="A53" s="813"/>
      <c r="B53" s="814"/>
      <c r="C53" s="816" t="s">
        <v>837</v>
      </c>
      <c r="D53" s="817"/>
      <c r="E53" s="414"/>
      <c r="F53" s="414"/>
      <c r="G53" s="414"/>
      <c r="H53" s="414"/>
      <c r="I53" s="362">
        <v>94521900</v>
      </c>
      <c r="J53" s="431"/>
      <c r="K53" s="431"/>
      <c r="L53" s="431"/>
      <c r="M53" s="431"/>
      <c r="N53" s="431"/>
      <c r="O53" s="407" t="s">
        <v>196</v>
      </c>
      <c r="P53" s="407" t="s">
        <v>196</v>
      </c>
      <c r="Q53" s="407" t="s">
        <v>196</v>
      </c>
      <c r="R53" s="407" t="s">
        <v>196</v>
      </c>
      <c r="S53" s="407">
        <v>0.054186361130493</v>
      </c>
    </row>
    <row r="54" spans="1:19" s="275" customFormat="1" ht="27" customHeight="1">
      <c r="A54" s="813"/>
      <c r="B54" s="812" t="s">
        <v>70</v>
      </c>
      <c r="C54" s="816" t="s">
        <v>254</v>
      </c>
      <c r="D54" s="817"/>
      <c r="E54" s="362">
        <v>424756371</v>
      </c>
      <c r="F54" s="362">
        <v>456173448</v>
      </c>
      <c r="G54" s="362">
        <v>457044165</v>
      </c>
      <c r="H54" s="362">
        <v>455762806</v>
      </c>
      <c r="I54" s="362">
        <v>456192297</v>
      </c>
      <c r="J54" s="406">
        <v>0.09217454954890962</v>
      </c>
      <c r="K54" s="406">
        <v>0.07396493412455489</v>
      </c>
      <c r="L54" s="406">
        <v>0.0019087410804321957</v>
      </c>
      <c r="M54" s="406">
        <v>-0.002803578074342115</v>
      </c>
      <c r="N54" s="406">
        <v>0.0009423564063277248</v>
      </c>
      <c r="O54" s="407">
        <v>0.10738327465258589</v>
      </c>
      <c r="P54" s="407">
        <v>0.11443598287322959</v>
      </c>
      <c r="Q54" s="407">
        <v>0.11670621934355781</v>
      </c>
      <c r="R54" s="407">
        <v>0.11590039025540595</v>
      </c>
      <c r="S54" s="407">
        <v>0.11873496580294797</v>
      </c>
    </row>
    <row r="55" spans="1:19" s="275" customFormat="1" ht="27" customHeight="1">
      <c r="A55" s="813"/>
      <c r="B55" s="813"/>
      <c r="C55" s="858" t="s">
        <v>124</v>
      </c>
      <c r="D55" s="859"/>
      <c r="E55" s="362">
        <v>57426217</v>
      </c>
      <c r="F55" s="362">
        <v>57422563</v>
      </c>
      <c r="G55" s="362">
        <v>58136856</v>
      </c>
      <c r="H55" s="362">
        <v>56043379</v>
      </c>
      <c r="I55" s="362">
        <v>59627224</v>
      </c>
      <c r="J55" s="406">
        <v>0.036399192547988415</v>
      </c>
      <c r="K55" s="406">
        <v>-6.362947432180671E-05</v>
      </c>
      <c r="L55" s="406">
        <v>0.012439239258616862</v>
      </c>
      <c r="M55" s="406">
        <v>-0.03600946360085244</v>
      </c>
      <c r="N55" s="406">
        <v>0.06394769665833318</v>
      </c>
      <c r="O55" s="407">
        <v>0.05939294208132203</v>
      </c>
      <c r="P55" s="407">
        <v>0.05895265249808927</v>
      </c>
      <c r="Q55" s="407">
        <v>0.06089619199343099</v>
      </c>
      <c r="R55" s="407">
        <v>0.05860362819345445</v>
      </c>
      <c r="S55" s="407">
        <v>0.06395060924363138</v>
      </c>
    </row>
    <row r="56" spans="1:19" s="275" customFormat="1" ht="27" customHeight="1">
      <c r="A56" s="813"/>
      <c r="B56" s="813"/>
      <c r="C56" s="858" t="s">
        <v>264</v>
      </c>
      <c r="D56" s="859"/>
      <c r="E56" s="362">
        <v>137234786</v>
      </c>
      <c r="F56" s="362">
        <v>141889087</v>
      </c>
      <c r="G56" s="362">
        <v>142047544</v>
      </c>
      <c r="H56" s="362">
        <v>139740253</v>
      </c>
      <c r="I56" s="362">
        <v>138997969</v>
      </c>
      <c r="J56" s="406">
        <v>-0.044687178888377234</v>
      </c>
      <c r="K56" s="406">
        <v>0.033914877821137855</v>
      </c>
      <c r="L56" s="406">
        <v>0.001116766647458941</v>
      </c>
      <c r="M56" s="406">
        <v>-0.016243089708048736</v>
      </c>
      <c r="N56" s="406">
        <v>-0.005311883899337151</v>
      </c>
      <c r="O56" s="407">
        <v>0.03783864998406788</v>
      </c>
      <c r="P56" s="407">
        <v>0.038599698100536754</v>
      </c>
      <c r="Q56" s="407">
        <v>0.039179802277749455</v>
      </c>
      <c r="R56" s="407">
        <v>0.03822920758662368</v>
      </c>
      <c r="S56" s="407">
        <v>0.038775788318258904</v>
      </c>
    </row>
    <row r="57" spans="1:19" s="275" customFormat="1" ht="27" customHeight="1">
      <c r="A57" s="813"/>
      <c r="B57" s="887"/>
      <c r="C57" s="858" t="s">
        <v>736</v>
      </c>
      <c r="D57" s="859"/>
      <c r="E57" s="362">
        <v>75005474</v>
      </c>
      <c r="F57" s="362">
        <v>74513106</v>
      </c>
      <c r="G57" s="362">
        <v>75730093</v>
      </c>
      <c r="H57" s="362">
        <v>71193909</v>
      </c>
      <c r="I57" s="362">
        <v>75911630</v>
      </c>
      <c r="J57" s="406">
        <v>-0.0005387768849272486</v>
      </c>
      <c r="K57" s="406">
        <v>-0.0065644275509811455</v>
      </c>
      <c r="L57" s="406">
        <v>0.016332522764518766</v>
      </c>
      <c r="M57" s="406">
        <v>-0.05989935863409015</v>
      </c>
      <c r="N57" s="406">
        <v>0.06626579529436992</v>
      </c>
      <c r="O57" s="407">
        <v>0.03606395867097845</v>
      </c>
      <c r="P57" s="407">
        <v>0.035555658628050275</v>
      </c>
      <c r="Q57" s="407">
        <v>0.036860252851544074</v>
      </c>
      <c r="R57" s="407">
        <v>0.03458276971974616</v>
      </c>
      <c r="S57" s="407">
        <v>0.037822916706787994</v>
      </c>
    </row>
    <row r="58" spans="1:19" s="275" customFormat="1" ht="27" customHeight="1">
      <c r="A58" s="814"/>
      <c r="B58" s="888"/>
      <c r="C58" s="858" t="s">
        <v>499</v>
      </c>
      <c r="D58" s="859"/>
      <c r="E58" s="362">
        <v>235539183</v>
      </c>
      <c r="F58" s="362">
        <v>231023887</v>
      </c>
      <c r="G58" s="362">
        <v>221137141</v>
      </c>
      <c r="H58" s="362">
        <v>206289346</v>
      </c>
      <c r="I58" s="362">
        <v>234999331</v>
      </c>
      <c r="J58" s="406">
        <v>-0.019164000353958346</v>
      </c>
      <c r="K58" s="406">
        <v>-0.019170041869424333</v>
      </c>
      <c r="L58" s="406">
        <v>-0.042795340899099324</v>
      </c>
      <c r="M58" s="406">
        <v>-0.06714292738369083</v>
      </c>
      <c r="N58" s="406">
        <v>0.13917337737839355</v>
      </c>
      <c r="O58" s="407">
        <v>0.03211070394003949</v>
      </c>
      <c r="P58" s="407">
        <v>0.031214850489335585</v>
      </c>
      <c r="Q58" s="407">
        <v>0.03043499345627827</v>
      </c>
      <c r="R58" s="407">
        <v>0.028291341592069027</v>
      </c>
      <c r="S58" s="407">
        <v>0.03300864745650593</v>
      </c>
    </row>
    <row r="59" spans="1:19" s="275" customFormat="1" ht="27" customHeight="1">
      <c r="A59" s="812" t="s">
        <v>65</v>
      </c>
      <c r="B59" s="812" t="s">
        <v>69</v>
      </c>
      <c r="C59" s="816" t="s">
        <v>236</v>
      </c>
      <c r="D59" s="817"/>
      <c r="E59" s="362">
        <v>61234489</v>
      </c>
      <c r="F59" s="362">
        <v>62822144</v>
      </c>
      <c r="G59" s="362">
        <v>61122251</v>
      </c>
      <c r="H59" s="362">
        <v>43363730</v>
      </c>
      <c r="I59" s="362">
        <v>70312417</v>
      </c>
      <c r="J59" s="406">
        <v>0.03421242432629792</v>
      </c>
      <c r="K59" s="406">
        <v>0.02592746385129465</v>
      </c>
      <c r="L59" s="406">
        <v>-0.027058818622936524</v>
      </c>
      <c r="M59" s="406">
        <v>-0.2905410175420405</v>
      </c>
      <c r="N59" s="406">
        <v>0.6214568488457981</v>
      </c>
      <c r="O59" s="407">
        <v>0.0722920000523661</v>
      </c>
      <c r="P59" s="407">
        <v>0.07400003656240539</v>
      </c>
      <c r="Q59" s="407">
        <v>0.0735810306556876</v>
      </c>
      <c r="R59" s="407">
        <v>0.049725183995279996</v>
      </c>
      <c r="S59" s="407">
        <v>0.07919259939243171</v>
      </c>
    </row>
    <row r="60" spans="1:19" s="275" customFormat="1" ht="27" customHeight="1">
      <c r="A60" s="813"/>
      <c r="B60" s="813"/>
      <c r="C60" s="816" t="s">
        <v>337</v>
      </c>
      <c r="D60" s="817"/>
      <c r="E60" s="362">
        <v>-88832366</v>
      </c>
      <c r="F60" s="362">
        <v>17379115</v>
      </c>
      <c r="G60" s="362">
        <v>52734819</v>
      </c>
      <c r="H60" s="362">
        <v>65364167</v>
      </c>
      <c r="I60" s="362">
        <v>80086587</v>
      </c>
      <c r="J60" s="406">
        <v>-1.3049392328043783</v>
      </c>
      <c r="K60" s="406">
        <v>-1.1956394474509437</v>
      </c>
      <c r="L60" s="406">
        <v>2.034378850706725</v>
      </c>
      <c r="M60" s="406">
        <v>0.23948784198917986</v>
      </c>
      <c r="N60" s="406">
        <v>0.22523686410629237</v>
      </c>
      <c r="O60" s="407">
        <v>-0.04303469685642311</v>
      </c>
      <c r="P60" s="407">
        <v>0.008220580226007593</v>
      </c>
      <c r="Q60" s="407">
        <v>0.025239419611626356</v>
      </c>
      <c r="R60" s="407">
        <v>0.03109165941055943</v>
      </c>
      <c r="S60" s="407">
        <v>0.03889546620584791</v>
      </c>
    </row>
    <row r="61" spans="1:19" s="275" customFormat="1" ht="27" customHeight="1">
      <c r="A61" s="813"/>
      <c r="B61" s="813"/>
      <c r="C61" s="816" t="s">
        <v>338</v>
      </c>
      <c r="D61" s="817"/>
      <c r="E61" s="362">
        <v>73487618</v>
      </c>
      <c r="F61" s="362">
        <v>68638471</v>
      </c>
      <c r="G61" s="362">
        <v>59587022</v>
      </c>
      <c r="H61" s="362">
        <v>58226905</v>
      </c>
      <c r="I61" s="362">
        <v>65608885</v>
      </c>
      <c r="J61" s="406">
        <v>0.02088585674680378</v>
      </c>
      <c r="K61" s="406">
        <v>-0.06598590527182416</v>
      </c>
      <c r="L61" s="406">
        <v>-0.13187136700641247</v>
      </c>
      <c r="M61" s="406">
        <v>-0.022825725373555334</v>
      </c>
      <c r="N61" s="406">
        <v>0.1267795360237677</v>
      </c>
      <c r="O61" s="407">
        <v>0.04506411269036917</v>
      </c>
      <c r="P61" s="407">
        <v>0.041766761371674635</v>
      </c>
      <c r="Q61" s="407">
        <v>0.036952635683135664</v>
      </c>
      <c r="R61" s="407">
        <v>0.036034226381265876</v>
      </c>
      <c r="S61" s="407">
        <v>0.04167291843429619</v>
      </c>
    </row>
    <row r="62" spans="1:19" s="275" customFormat="1" ht="27" customHeight="1">
      <c r="A62" s="813"/>
      <c r="B62" s="813"/>
      <c r="C62" s="816" t="s">
        <v>339</v>
      </c>
      <c r="D62" s="817"/>
      <c r="E62" s="362">
        <v>45397842</v>
      </c>
      <c r="F62" s="362">
        <v>46469790</v>
      </c>
      <c r="G62" s="362">
        <v>26575564</v>
      </c>
      <c r="H62" s="362">
        <v>27358328</v>
      </c>
      <c r="I62" s="362">
        <v>29812882</v>
      </c>
      <c r="J62" s="406">
        <v>0.0699110519924423</v>
      </c>
      <c r="K62" s="406">
        <v>0.02361231179226537</v>
      </c>
      <c r="L62" s="406">
        <v>-0.4281109512222887</v>
      </c>
      <c r="M62" s="406">
        <v>0.029454276116209613</v>
      </c>
      <c r="N62" s="406">
        <v>0.08971871380444009</v>
      </c>
      <c r="O62" s="407">
        <v>0.06226791121640132</v>
      </c>
      <c r="P62" s="407">
        <v>0.06335590518932338</v>
      </c>
      <c r="Q62" s="407">
        <v>0.03683669606361067</v>
      </c>
      <c r="R62" s="407">
        <v>0.037715521141455405</v>
      </c>
      <c r="S62" s="407">
        <v>0.042171047810908864</v>
      </c>
    </row>
    <row r="63" spans="1:19" s="275" customFormat="1" ht="27" customHeight="1">
      <c r="A63" s="813"/>
      <c r="B63" s="813"/>
      <c r="C63" s="816" t="s">
        <v>237</v>
      </c>
      <c r="D63" s="817"/>
      <c r="E63" s="362">
        <v>78371170</v>
      </c>
      <c r="F63" s="362">
        <v>86696744</v>
      </c>
      <c r="G63" s="362">
        <v>77549622</v>
      </c>
      <c r="H63" s="362">
        <v>64159245</v>
      </c>
      <c r="I63" s="362">
        <v>81735938</v>
      </c>
      <c r="J63" s="406">
        <v>0.0384149633190061</v>
      </c>
      <c r="K63" s="406">
        <v>0.106232610792974</v>
      </c>
      <c r="L63" s="406">
        <v>-0.10550709955151256</v>
      </c>
      <c r="M63" s="406">
        <v>-0.17266850120816837</v>
      </c>
      <c r="N63" s="406">
        <v>0.2739541744919224</v>
      </c>
      <c r="O63" s="407">
        <v>0.06383080803590502</v>
      </c>
      <c r="P63" s="407">
        <v>0.07068209911448767</v>
      </c>
      <c r="Q63" s="407">
        <v>0.0649584580676782</v>
      </c>
      <c r="R63" s="407">
        <v>0.05343820811687979</v>
      </c>
      <c r="S63" s="407">
        <v>0.06961557027634822</v>
      </c>
    </row>
    <row r="64" spans="1:19" s="275" customFormat="1" ht="27" customHeight="1">
      <c r="A64" s="813"/>
      <c r="B64" s="813"/>
      <c r="C64" s="816" t="s">
        <v>238</v>
      </c>
      <c r="D64" s="817"/>
      <c r="E64" s="362">
        <v>53049858</v>
      </c>
      <c r="F64" s="362">
        <v>48903801</v>
      </c>
      <c r="G64" s="362">
        <v>37682520</v>
      </c>
      <c r="H64" s="362">
        <v>41238635</v>
      </c>
      <c r="I64" s="362">
        <v>45907310</v>
      </c>
      <c r="J64" s="406">
        <v>0.18677363750135986</v>
      </c>
      <c r="K64" s="406">
        <v>-0.07815396979950445</v>
      </c>
      <c r="L64" s="406">
        <v>-0.2294562134342073</v>
      </c>
      <c r="M64" s="406">
        <v>0.09437041365598692</v>
      </c>
      <c r="N64" s="406">
        <v>0.11321119139855139</v>
      </c>
      <c r="O64" s="407">
        <v>0.07842843374624504</v>
      </c>
      <c r="P64" s="407">
        <v>0.07227604055161048</v>
      </c>
      <c r="Q64" s="407">
        <v>0.05725975305706438</v>
      </c>
      <c r="R64" s="407">
        <v>0.0630218858284157</v>
      </c>
      <c r="S64" s="407">
        <v>0.07213281079357355</v>
      </c>
    </row>
    <row r="65" spans="1:19" s="275" customFormat="1" ht="27" customHeight="1">
      <c r="A65" s="813"/>
      <c r="B65" s="813"/>
      <c r="C65" s="816" t="s">
        <v>867</v>
      </c>
      <c r="D65" s="817"/>
      <c r="E65" s="362">
        <v>30674985</v>
      </c>
      <c r="F65" s="362">
        <v>28411507</v>
      </c>
      <c r="G65" s="362">
        <v>25498373</v>
      </c>
      <c r="H65" s="362">
        <v>33357605</v>
      </c>
      <c r="I65" s="362">
        <v>37102699</v>
      </c>
      <c r="J65" s="406">
        <v>-0.12730370596956989</v>
      </c>
      <c r="K65" s="406">
        <v>-0.07378904993759573</v>
      </c>
      <c r="L65" s="406">
        <v>-0.10253359668672274</v>
      </c>
      <c r="M65" s="406">
        <v>0.3082248424242598</v>
      </c>
      <c r="N65" s="406">
        <v>0.11227106982051019</v>
      </c>
      <c r="O65" s="407">
        <v>0.025907891410988832</v>
      </c>
      <c r="P65" s="407">
        <v>0.023855023362608786</v>
      </c>
      <c r="Q65" s="407">
        <v>0.021882157849913222</v>
      </c>
      <c r="R65" s="407">
        <v>0.028630187554386833</v>
      </c>
      <c r="S65" s="407">
        <v>0.03273170270981508</v>
      </c>
    </row>
    <row r="66" spans="1:19" s="275" customFormat="1" ht="27" customHeight="1" hidden="1" outlineLevel="1">
      <c r="A66" s="813"/>
      <c r="B66" s="813"/>
      <c r="C66" s="816" t="s">
        <v>691</v>
      </c>
      <c r="D66" s="817"/>
      <c r="E66" s="362">
        <v>0</v>
      </c>
      <c r="F66" s="362">
        <v>0</v>
      </c>
      <c r="G66" s="362">
        <v>0</v>
      </c>
      <c r="H66" s="362">
        <v>0</v>
      </c>
      <c r="I66" s="362">
        <v>0</v>
      </c>
      <c r="J66" s="430"/>
      <c r="K66" s="406" t="e">
        <v>#DIV/0!</v>
      </c>
      <c r="L66" s="406" t="e">
        <v>#DIV/0!</v>
      </c>
      <c r="M66" s="406" t="e">
        <v>#DIV/0!</v>
      </c>
      <c r="N66" s="406" t="e">
        <v>#DIV/0!</v>
      </c>
      <c r="O66" s="407" t="s">
        <v>196</v>
      </c>
      <c r="P66" s="407" t="s">
        <v>196</v>
      </c>
      <c r="Q66" s="407" t="s">
        <v>196</v>
      </c>
      <c r="R66" s="407" t="s">
        <v>196</v>
      </c>
      <c r="S66" s="407" t="s">
        <v>196</v>
      </c>
    </row>
    <row r="67" spans="1:19" s="275" customFormat="1" ht="27" customHeight="1" hidden="1" collapsed="1">
      <c r="A67" s="813"/>
      <c r="B67" s="813"/>
      <c r="C67" s="816" t="s">
        <v>692</v>
      </c>
      <c r="D67" s="817"/>
      <c r="E67" s="414"/>
      <c r="F67" s="414"/>
      <c r="G67" s="414"/>
      <c r="H67" s="414"/>
      <c r="I67" s="414"/>
      <c r="J67" s="410"/>
      <c r="K67" s="410"/>
      <c r="L67" s="410"/>
      <c r="M67" s="410"/>
      <c r="N67" s="406" t="e">
        <v>#DIV/0!</v>
      </c>
      <c r="O67" s="407" t="s">
        <v>196</v>
      </c>
      <c r="P67" s="407" t="s">
        <v>196</v>
      </c>
      <c r="Q67" s="407" t="s">
        <v>196</v>
      </c>
      <c r="R67" s="407" t="s">
        <v>196</v>
      </c>
      <c r="S67" s="407" t="s">
        <v>196</v>
      </c>
    </row>
    <row r="68" spans="1:19" s="275" customFormat="1" ht="27" customHeight="1">
      <c r="A68" s="813"/>
      <c r="B68" s="813"/>
      <c r="C68" s="816" t="s">
        <v>868</v>
      </c>
      <c r="D68" s="817"/>
      <c r="E68" s="362">
        <v>51651548</v>
      </c>
      <c r="F68" s="362">
        <v>62139002</v>
      </c>
      <c r="G68" s="362">
        <v>58440858</v>
      </c>
      <c r="H68" s="362">
        <v>61465975</v>
      </c>
      <c r="I68" s="362">
        <v>29045147</v>
      </c>
      <c r="J68" s="406">
        <v>0.00312298853407495</v>
      </c>
      <c r="K68" s="406">
        <v>0.20304239477972663</v>
      </c>
      <c r="L68" s="406">
        <v>-0.059514055278840815</v>
      </c>
      <c r="M68" s="406">
        <v>0.05176373351671189</v>
      </c>
      <c r="N68" s="406">
        <v>-0.5274597531398468</v>
      </c>
      <c r="O68" s="407">
        <v>0.0500808933116515</v>
      </c>
      <c r="P68" s="407">
        <v>0.05953976991411338</v>
      </c>
      <c r="Q68" s="407">
        <v>0.05678926735307609</v>
      </c>
      <c r="R68" s="407">
        <v>0.059233891454251356</v>
      </c>
      <c r="S68" s="407">
        <v>0.027967132406355517</v>
      </c>
    </row>
    <row r="69" spans="1:19" s="275" customFormat="1" ht="27" customHeight="1">
      <c r="A69" s="813"/>
      <c r="B69" s="813"/>
      <c r="C69" s="816" t="s">
        <v>693</v>
      </c>
      <c r="D69" s="817"/>
      <c r="E69" s="362">
        <v>47243086</v>
      </c>
      <c r="F69" s="362">
        <v>39339294</v>
      </c>
      <c r="G69" s="362">
        <v>42443348</v>
      </c>
      <c r="H69" s="362">
        <v>46549572</v>
      </c>
      <c r="I69" s="362">
        <v>50765592</v>
      </c>
      <c r="J69" s="406">
        <v>0.018025634210736247</v>
      </c>
      <c r="K69" s="406">
        <v>-0.16730050191894746</v>
      </c>
      <c r="L69" s="406">
        <v>0.07890466971776362</v>
      </c>
      <c r="M69" s="406">
        <v>0.09674599656935641</v>
      </c>
      <c r="N69" s="406">
        <v>0.09057054273238001</v>
      </c>
      <c r="O69" s="407">
        <v>0.052564774026864006</v>
      </c>
      <c r="P69" s="407">
        <v>0.043237144267645196</v>
      </c>
      <c r="Q69" s="407">
        <v>0.04739354222967087</v>
      </c>
      <c r="R69" s="407">
        <v>0.05153836055518787</v>
      </c>
      <c r="S69" s="407">
        <v>0.0573002847402672</v>
      </c>
    </row>
    <row r="70" spans="1:19" s="275" customFormat="1" ht="27" customHeight="1">
      <c r="A70" s="813"/>
      <c r="B70" s="813"/>
      <c r="C70" s="816" t="s">
        <v>498</v>
      </c>
      <c r="D70" s="817"/>
      <c r="E70" s="362">
        <v>-18842229</v>
      </c>
      <c r="F70" s="362">
        <v>8851347</v>
      </c>
      <c r="G70" s="362">
        <v>26952831</v>
      </c>
      <c r="H70" s="362">
        <v>29744512</v>
      </c>
      <c r="I70" s="362">
        <v>46935930</v>
      </c>
      <c r="J70" s="406">
        <v>-1.6303729760696706</v>
      </c>
      <c r="K70" s="406">
        <v>-1.4697611413171976</v>
      </c>
      <c r="L70" s="406">
        <v>2.0450541595533425</v>
      </c>
      <c r="M70" s="406">
        <v>0.1035765408093866</v>
      </c>
      <c r="N70" s="406">
        <v>0.5779694082726925</v>
      </c>
      <c r="O70" s="407">
        <v>-0.008873891789762906</v>
      </c>
      <c r="P70" s="407">
        <v>0.0041237572790225815</v>
      </c>
      <c r="Q70" s="407">
        <v>0.01278720589070421</v>
      </c>
      <c r="R70" s="407">
        <v>0.014063198121034194</v>
      </c>
      <c r="S70" s="407">
        <v>0.02274214437369637</v>
      </c>
    </row>
    <row r="71" spans="1:19" s="275" customFormat="1" ht="27" customHeight="1">
      <c r="A71" s="813"/>
      <c r="B71" s="814"/>
      <c r="C71" s="816" t="s">
        <v>737</v>
      </c>
      <c r="D71" s="817"/>
      <c r="E71" s="414"/>
      <c r="F71" s="414"/>
      <c r="G71" s="414"/>
      <c r="H71" s="546">
        <v>206743183</v>
      </c>
      <c r="I71" s="362">
        <v>254802539</v>
      </c>
      <c r="J71" s="414"/>
      <c r="K71" s="414"/>
      <c r="L71" s="414"/>
      <c r="M71" s="414"/>
      <c r="N71" s="406">
        <v>0.2324592051966231</v>
      </c>
      <c r="O71" s="407" t="s">
        <v>196</v>
      </c>
      <c r="P71" s="407" t="s">
        <v>196</v>
      </c>
      <c r="Q71" s="407" t="s">
        <v>196</v>
      </c>
      <c r="R71" s="407">
        <v>0.0451201862769084</v>
      </c>
      <c r="S71" s="407">
        <v>0.045189809666675816</v>
      </c>
    </row>
    <row r="72" spans="1:19" s="275" customFormat="1" ht="27" customHeight="1">
      <c r="A72" s="813"/>
      <c r="B72" s="812" t="s">
        <v>70</v>
      </c>
      <c r="C72" s="818" t="s">
        <v>341</v>
      </c>
      <c r="D72" s="819"/>
      <c r="E72" s="362">
        <v>340671507</v>
      </c>
      <c r="F72" s="362">
        <v>337314813</v>
      </c>
      <c r="G72" s="362">
        <v>316557167</v>
      </c>
      <c r="H72" s="362">
        <v>297202174</v>
      </c>
      <c r="I72" s="362">
        <v>314430636</v>
      </c>
      <c r="J72" s="406">
        <v>0.0010937342188557478</v>
      </c>
      <c r="K72" s="406">
        <v>-0.009853169199735862</v>
      </c>
      <c r="L72" s="406">
        <v>-0.06153790228002824</v>
      </c>
      <c r="M72" s="406">
        <v>-0.0611421727817017</v>
      </c>
      <c r="N72" s="406">
        <v>0.05796882898979063</v>
      </c>
      <c r="O72" s="407">
        <v>0.054376410554599915</v>
      </c>
      <c r="P72" s="407">
        <v>0.053090273796661515</v>
      </c>
      <c r="Q72" s="407">
        <v>0.05046573782920552</v>
      </c>
      <c r="R72" s="407">
        <v>0.046894458674689526</v>
      </c>
      <c r="S72" s="407">
        <v>0.05049482106525449</v>
      </c>
    </row>
    <row r="73" spans="1:19" s="275" customFormat="1" ht="27" customHeight="1">
      <c r="A73" s="813"/>
      <c r="B73" s="813"/>
      <c r="C73" s="898" t="s">
        <v>342</v>
      </c>
      <c r="D73" s="899"/>
      <c r="E73" s="362">
        <v>77370748</v>
      </c>
      <c r="F73" s="362">
        <v>73387785</v>
      </c>
      <c r="G73" s="362">
        <v>75342703</v>
      </c>
      <c r="H73" s="362">
        <v>74957331</v>
      </c>
      <c r="I73" s="362">
        <v>75553176</v>
      </c>
      <c r="J73" s="406">
        <v>-0.08405807903513857</v>
      </c>
      <c r="K73" s="406">
        <v>-0.0514789258596802</v>
      </c>
      <c r="L73" s="406">
        <v>0.0266381932633612</v>
      </c>
      <c r="M73" s="406">
        <v>-0.005114921348123122</v>
      </c>
      <c r="N73" s="406">
        <v>0.007949122414724185</v>
      </c>
      <c r="O73" s="407">
        <v>0.029208830764273844</v>
      </c>
      <c r="P73" s="407">
        <v>0.027389506971787353</v>
      </c>
      <c r="Q73" s="407">
        <v>0.02856664039354333</v>
      </c>
      <c r="R73" s="407">
        <v>0.028247615466653234</v>
      </c>
      <c r="S73" s="407">
        <v>0.029089979302209492</v>
      </c>
    </row>
    <row r="74" spans="1:19" s="275" customFormat="1" ht="27" customHeight="1">
      <c r="A74" s="813"/>
      <c r="B74" s="813"/>
      <c r="C74" s="820" t="s">
        <v>478</v>
      </c>
      <c r="D74" s="820"/>
      <c r="E74" s="362">
        <v>123603928</v>
      </c>
      <c r="F74" s="362">
        <v>120543556</v>
      </c>
      <c r="G74" s="362">
        <v>137576285</v>
      </c>
      <c r="H74" s="362">
        <v>135976659</v>
      </c>
      <c r="I74" s="362">
        <v>132788545</v>
      </c>
      <c r="J74" s="406">
        <v>0.1643021643755338</v>
      </c>
      <c r="K74" s="406">
        <v>-0.024759504406688435</v>
      </c>
      <c r="L74" s="406">
        <v>0.14129937397897901</v>
      </c>
      <c r="M74" s="406">
        <v>-0.011627192869759493</v>
      </c>
      <c r="N74" s="406">
        <v>-0.023446038632262616</v>
      </c>
      <c r="O74" s="407">
        <v>0.036675886600820135</v>
      </c>
      <c r="P74" s="407">
        <v>0.03549664831184461</v>
      </c>
      <c r="Q74" s="407">
        <v>0.04123458987527562</v>
      </c>
      <c r="R74" s="407">
        <v>0.04057506569977344</v>
      </c>
      <c r="S74" s="407">
        <v>0.04053299496755706</v>
      </c>
    </row>
    <row r="75" spans="1:19" s="275" customFormat="1" ht="27" customHeight="1">
      <c r="A75" s="814"/>
      <c r="B75" s="814"/>
      <c r="C75" s="821" t="s">
        <v>697</v>
      </c>
      <c r="D75" s="822"/>
      <c r="E75" s="362">
        <v>96729098</v>
      </c>
      <c r="F75" s="362">
        <v>88912247</v>
      </c>
      <c r="G75" s="362">
        <v>93927105</v>
      </c>
      <c r="H75" s="362">
        <v>92590173</v>
      </c>
      <c r="I75" s="362">
        <v>90320638</v>
      </c>
      <c r="J75" s="406">
        <v>0.04314800393714667</v>
      </c>
      <c r="K75" s="406">
        <v>-0.08081178426785289</v>
      </c>
      <c r="L75" s="406">
        <v>0.05640233116591913</v>
      </c>
      <c r="M75" s="406">
        <v>-0.014233718797145935</v>
      </c>
      <c r="N75" s="406">
        <v>-0.02451161852781072</v>
      </c>
      <c r="O75" s="407">
        <v>0.0322024212991007</v>
      </c>
      <c r="P75" s="407">
        <v>0.029202601013005217</v>
      </c>
      <c r="Q75" s="407">
        <v>0.03125236709323317</v>
      </c>
      <c r="R75" s="407">
        <v>0.030517908952349244</v>
      </c>
      <c r="S75" s="407">
        <v>0.030313358136098253</v>
      </c>
    </row>
    <row r="76" spans="1:19" ht="12" customHeight="1">
      <c r="A76" s="432"/>
      <c r="B76" s="432"/>
      <c r="C76" s="897"/>
      <c r="D76" s="897"/>
      <c r="E76" s="370"/>
      <c r="F76" s="370"/>
      <c r="G76" s="370"/>
      <c r="H76" s="370"/>
      <c r="I76" s="370"/>
      <c r="J76" s="416"/>
      <c r="K76" s="416"/>
      <c r="L76" s="416"/>
      <c r="M76" s="416"/>
      <c r="N76" s="416"/>
      <c r="O76" s="194"/>
      <c r="P76" s="194"/>
      <c r="Q76" s="194"/>
      <c r="R76" s="194"/>
      <c r="S76" s="194"/>
    </row>
    <row r="77" spans="1:19" ht="30" customHeight="1">
      <c r="A77" s="796" t="s">
        <v>15</v>
      </c>
      <c r="B77" s="797"/>
      <c r="C77" s="797"/>
      <c r="D77" s="848"/>
      <c r="E77" s="668">
        <v>6233485031</v>
      </c>
      <c r="F77" s="668">
        <v>6415559051</v>
      </c>
      <c r="G77" s="668">
        <v>7127949834</v>
      </c>
      <c r="H77" s="668">
        <v>7443833556</v>
      </c>
      <c r="I77" s="668">
        <v>7070356503</v>
      </c>
      <c r="J77" s="669">
        <v>-0.042323567548506566</v>
      </c>
      <c r="K77" s="669">
        <v>0.02920902498273762</v>
      </c>
      <c r="L77" s="669">
        <v>0.11104110761617242</v>
      </c>
      <c r="M77" s="669">
        <v>0.044316210040262746</v>
      </c>
      <c r="N77" s="669">
        <v>-0.05017267651007107</v>
      </c>
      <c r="O77" s="667">
        <v>0.037957160429343315</v>
      </c>
      <c r="P77" s="667">
        <v>0.03828533085410411</v>
      </c>
      <c r="Q77" s="667">
        <v>0.04005811552960873</v>
      </c>
      <c r="R77" s="667">
        <v>0.03897355076469611</v>
      </c>
      <c r="S77" s="667">
        <v>0.037141433875246294</v>
      </c>
    </row>
    <row r="78" spans="1:14" s="194" customFormat="1" ht="39.75" customHeight="1">
      <c r="A78" s="514"/>
      <c r="B78" s="842"/>
      <c r="C78" s="842"/>
      <c r="D78" s="842"/>
      <c r="E78" s="420"/>
      <c r="F78" s="420"/>
      <c r="G78" s="420"/>
      <c r="H78" s="420"/>
      <c r="I78" s="420"/>
      <c r="J78" s="420"/>
      <c r="K78" s="420"/>
      <c r="L78" s="420"/>
      <c r="M78" s="420"/>
      <c r="N78" s="420"/>
    </row>
    <row r="79" spans="1:19" ht="27" customHeight="1">
      <c r="A79" s="528" t="s">
        <v>212</v>
      </c>
      <c r="B79" s="529"/>
      <c r="C79" s="396"/>
      <c r="D79" s="391"/>
      <c r="E79" s="433"/>
      <c r="F79" s="433"/>
      <c r="G79" s="433"/>
      <c r="H79" s="433"/>
      <c r="I79" s="433"/>
      <c r="J79" s="166"/>
      <c r="K79" s="166"/>
      <c r="L79" s="166"/>
      <c r="M79" s="166"/>
      <c r="N79" s="166"/>
      <c r="O79" s="434"/>
      <c r="P79" s="434"/>
      <c r="Q79" s="434"/>
      <c r="R79" s="434"/>
      <c r="S79" s="434"/>
    </row>
    <row r="80" spans="1:19" ht="27" customHeight="1">
      <c r="A80" s="812" t="s">
        <v>75</v>
      </c>
      <c r="B80" s="383" t="s">
        <v>72</v>
      </c>
      <c r="C80" s="383"/>
      <c r="D80" s="384"/>
      <c r="E80" s="422">
        <v>2763870794</v>
      </c>
      <c r="F80" s="422">
        <v>2861793404</v>
      </c>
      <c r="G80" s="422">
        <v>3639889834</v>
      </c>
      <c r="H80" s="422">
        <v>4007493058</v>
      </c>
      <c r="I80" s="422">
        <v>3220684145</v>
      </c>
      <c r="J80" s="406">
        <v>-0.039280366583007514</v>
      </c>
      <c r="K80" s="406">
        <v>0.0354295179834662</v>
      </c>
      <c r="L80" s="406">
        <v>0.271891195539285</v>
      </c>
      <c r="M80" s="406">
        <v>0.10099295329387159</v>
      </c>
      <c r="N80" s="406">
        <v>-0.19633444190984298</v>
      </c>
      <c r="O80" s="423">
        <v>0.03375184839210142</v>
      </c>
      <c r="P80" s="423">
        <v>0.033894942688030706</v>
      </c>
      <c r="Q80" s="423">
        <v>0.037898499116851565</v>
      </c>
      <c r="R80" s="423">
        <v>0.03845998813023114</v>
      </c>
      <c r="S80" s="423">
        <v>0.03145731845185275</v>
      </c>
    </row>
    <row r="81" spans="1:19" ht="27" customHeight="1">
      <c r="A81" s="813"/>
      <c r="B81" s="385"/>
      <c r="C81" s="386" t="s">
        <v>69</v>
      </c>
      <c r="D81" s="384"/>
      <c r="E81" s="422">
        <v>2341050976</v>
      </c>
      <c r="F81" s="422">
        <v>2416398035</v>
      </c>
      <c r="G81" s="422">
        <v>3194737048</v>
      </c>
      <c r="H81" s="422">
        <v>3590708449</v>
      </c>
      <c r="I81" s="422">
        <v>2784297495</v>
      </c>
      <c r="J81" s="406">
        <v>-0.039188237348255</v>
      </c>
      <c r="K81" s="406">
        <v>0.03218514238794602</v>
      </c>
      <c r="L81" s="406">
        <v>0.32210712048522255</v>
      </c>
      <c r="M81" s="406">
        <v>0.12394491160012365</v>
      </c>
      <c r="N81" s="406">
        <v>-0.2245826876377509</v>
      </c>
      <c r="O81" s="423">
        <v>0.0335488528863768</v>
      </c>
      <c r="P81" s="423">
        <v>0.033498499590673816</v>
      </c>
      <c r="Q81" s="423">
        <v>0.03808245086886609</v>
      </c>
      <c r="R81" s="423">
        <v>0.03905465001774575</v>
      </c>
      <c r="S81" s="423">
        <v>0.030819311424222846</v>
      </c>
    </row>
    <row r="82" spans="1:19" ht="27" customHeight="1">
      <c r="A82" s="813"/>
      <c r="B82" s="385"/>
      <c r="C82" s="387" t="s">
        <v>70</v>
      </c>
      <c r="D82" s="388"/>
      <c r="E82" s="422">
        <v>422819818</v>
      </c>
      <c r="F82" s="422">
        <v>445395369</v>
      </c>
      <c r="G82" s="422">
        <v>445152786</v>
      </c>
      <c r="H82" s="422">
        <v>416784609</v>
      </c>
      <c r="I82" s="422">
        <v>436386650</v>
      </c>
      <c r="J82" s="406">
        <v>-0.03979014429933278</v>
      </c>
      <c r="K82" s="406">
        <v>0.05339284025707612</v>
      </c>
      <c r="L82" s="406">
        <v>-0.0005446464352439192</v>
      </c>
      <c r="M82" s="406">
        <v>-0.06372683243186532</v>
      </c>
      <c r="N82" s="406">
        <v>0.04703158556413968</v>
      </c>
      <c r="O82" s="423">
        <v>0.034921780503940056</v>
      </c>
      <c r="P82" s="423">
        <v>0.03621940560804427</v>
      </c>
      <c r="Q82" s="423">
        <v>0.03665990867468522</v>
      </c>
      <c r="R82" s="423">
        <v>0.03399989977580118</v>
      </c>
      <c r="S82" s="423">
        <v>0.03624461337449091</v>
      </c>
    </row>
    <row r="83" spans="1:19" ht="27" customHeight="1">
      <c r="A83" s="813"/>
      <c r="B83" s="383" t="s">
        <v>73</v>
      </c>
      <c r="C83" s="383"/>
      <c r="D83" s="389"/>
      <c r="E83" s="422">
        <v>2497802955</v>
      </c>
      <c r="F83" s="422">
        <v>2463956031</v>
      </c>
      <c r="G83" s="422">
        <v>2396069532</v>
      </c>
      <c r="H83" s="422">
        <v>2158042304</v>
      </c>
      <c r="I83" s="422">
        <v>2444463437</v>
      </c>
      <c r="J83" s="406">
        <v>0.1050339391696489</v>
      </c>
      <c r="K83" s="406">
        <v>-0.0135506781798967</v>
      </c>
      <c r="L83" s="406">
        <v>-0.027551830530209653</v>
      </c>
      <c r="M83" s="406">
        <v>-0.09934070143670605</v>
      </c>
      <c r="N83" s="406">
        <v>0.1327226683504347</v>
      </c>
      <c r="O83" s="423">
        <v>0.04571747887788928</v>
      </c>
      <c r="P83" s="423">
        <v>0.04470060650697051</v>
      </c>
      <c r="Q83" s="423">
        <v>0.044258660116688914</v>
      </c>
      <c r="R83" s="423">
        <v>0.0396930774604428</v>
      </c>
      <c r="S83" s="423">
        <v>0.04431263251436166</v>
      </c>
    </row>
    <row r="84" spans="1:19" ht="27" customHeight="1">
      <c r="A84" s="813"/>
      <c r="B84" s="385"/>
      <c r="C84" s="386" t="s">
        <v>69</v>
      </c>
      <c r="D84" s="389"/>
      <c r="E84" s="422">
        <v>1567840924</v>
      </c>
      <c r="F84" s="422">
        <v>1502933940</v>
      </c>
      <c r="G84" s="422">
        <v>1441973733</v>
      </c>
      <c r="H84" s="422">
        <v>1229012611</v>
      </c>
      <c r="I84" s="422">
        <v>1478734986</v>
      </c>
      <c r="J84" s="406">
        <v>0.15518038864177214</v>
      </c>
      <c r="K84" s="406">
        <v>-0.041398960191958864</v>
      </c>
      <c r="L84" s="406">
        <v>-0.04056080269236584</v>
      </c>
      <c r="M84" s="406">
        <v>-0.14768724084657095</v>
      </c>
      <c r="N84" s="406">
        <v>0.20318943252893928</v>
      </c>
      <c r="O84" s="423">
        <v>0.0427538196892698</v>
      </c>
      <c r="P84" s="423">
        <v>0.04063267030941278</v>
      </c>
      <c r="Q84" s="423">
        <v>0.03970076799810819</v>
      </c>
      <c r="R84" s="423">
        <v>0.033695614937164664</v>
      </c>
      <c r="S84" s="423">
        <v>0.03926236259372754</v>
      </c>
    </row>
    <row r="85" spans="1:19" ht="27" customHeight="1">
      <c r="A85" s="813"/>
      <c r="B85" s="385"/>
      <c r="C85" s="387" t="s">
        <v>70</v>
      </c>
      <c r="D85" s="389"/>
      <c r="E85" s="422">
        <v>929962031</v>
      </c>
      <c r="F85" s="422">
        <v>961022091</v>
      </c>
      <c r="G85" s="422">
        <v>954095799</v>
      </c>
      <c r="H85" s="422">
        <v>929029693</v>
      </c>
      <c r="I85" s="422">
        <v>965728451</v>
      </c>
      <c r="J85" s="406">
        <v>0.02967620410158257</v>
      </c>
      <c r="K85" s="406">
        <v>0.03339927756684939</v>
      </c>
      <c r="L85" s="406">
        <v>-0.007207214136766394</v>
      </c>
      <c r="M85" s="406">
        <v>-0.02627210603617803</v>
      </c>
      <c r="N85" s="406">
        <v>0.03950224441319337</v>
      </c>
      <c r="O85" s="423">
        <v>0.0517673488638562</v>
      </c>
      <c r="P85" s="423">
        <v>0.05299852291138927</v>
      </c>
      <c r="Q85" s="423">
        <v>0.05355030098139922</v>
      </c>
      <c r="R85" s="423">
        <v>0.05191773265785784</v>
      </c>
      <c r="S85" s="423">
        <v>0.05523020367630741</v>
      </c>
    </row>
    <row r="86" spans="1:19" ht="27" customHeight="1">
      <c r="A86" s="813"/>
      <c r="B86" s="383" t="s">
        <v>74</v>
      </c>
      <c r="C86" s="383"/>
      <c r="D86" s="391"/>
      <c r="E86" s="422">
        <v>971811282</v>
      </c>
      <c r="F86" s="422">
        <v>1089809616</v>
      </c>
      <c r="G86" s="422">
        <v>1091990468</v>
      </c>
      <c r="H86" s="422">
        <v>1278298194</v>
      </c>
      <c r="I86" s="422">
        <v>1405208921</v>
      </c>
      <c r="J86" s="406">
        <v>-0.29153118870664074</v>
      </c>
      <c r="K86" s="406">
        <v>0.12142103738202949</v>
      </c>
      <c r="L86" s="406">
        <v>0.002001131177392731</v>
      </c>
      <c r="M86" s="406">
        <v>0.170612959965874</v>
      </c>
      <c r="N86" s="406">
        <v>0.09928100313032281</v>
      </c>
      <c r="O86" s="423">
        <v>0.03508266392239893</v>
      </c>
      <c r="P86" s="423">
        <v>0.03891116188128312</v>
      </c>
      <c r="Q86" s="423">
        <v>0.03962852045437142</v>
      </c>
      <c r="R86" s="423">
        <v>0.039402094492322313</v>
      </c>
      <c r="S86" s="423">
        <v>0.04273885761317813</v>
      </c>
    </row>
    <row r="87" spans="1:19" ht="27" customHeight="1">
      <c r="A87" s="813"/>
      <c r="B87" s="385"/>
      <c r="C87" s="386" t="s">
        <v>69</v>
      </c>
      <c r="D87" s="389"/>
      <c r="E87" s="422">
        <v>333436001</v>
      </c>
      <c r="F87" s="422">
        <v>469651215</v>
      </c>
      <c r="G87" s="422">
        <v>468587208</v>
      </c>
      <c r="H87" s="422">
        <v>677571857</v>
      </c>
      <c r="I87" s="422">
        <v>792115926</v>
      </c>
      <c r="J87" s="406">
        <v>-0.5542576634479176</v>
      </c>
      <c r="K87" s="406">
        <v>0.4085198166709059</v>
      </c>
      <c r="L87" s="406">
        <v>-0.0022655259179942717</v>
      </c>
      <c r="M87" s="406">
        <v>0.44598880514040834</v>
      </c>
      <c r="N87" s="406">
        <v>0.16905080666595632</v>
      </c>
      <c r="O87" s="423">
        <v>0.02686244924226885</v>
      </c>
      <c r="P87" s="423">
        <v>0.037470084067784064</v>
      </c>
      <c r="Q87" s="423">
        <v>0.0380852162436543</v>
      </c>
      <c r="R87" s="423">
        <v>0.03969755228434711</v>
      </c>
      <c r="S87" s="423">
        <v>0.0445031039897338</v>
      </c>
    </row>
    <row r="88" spans="1:19" ht="27" customHeight="1">
      <c r="A88" s="814"/>
      <c r="B88" s="392"/>
      <c r="C88" s="387" t="s">
        <v>70</v>
      </c>
      <c r="D88" s="391"/>
      <c r="E88" s="422">
        <v>638375281</v>
      </c>
      <c r="F88" s="422">
        <v>620158401</v>
      </c>
      <c r="G88" s="422">
        <v>623403260</v>
      </c>
      <c r="H88" s="422">
        <v>600726337</v>
      </c>
      <c r="I88" s="422">
        <v>613092995</v>
      </c>
      <c r="J88" s="406">
        <v>0.023595040642641955</v>
      </c>
      <c r="K88" s="406">
        <v>-0.028536317965607443</v>
      </c>
      <c r="L88" s="406">
        <v>0.005232306769960212</v>
      </c>
      <c r="M88" s="406">
        <v>-0.0363760096474311</v>
      </c>
      <c r="N88" s="406">
        <v>0.020586175831341983</v>
      </c>
      <c r="O88" s="423">
        <v>0.04175691214247782</v>
      </c>
      <c r="P88" s="423">
        <v>0.04007847335329694</v>
      </c>
      <c r="Q88" s="423">
        <v>0.04087348842905397</v>
      </c>
      <c r="R88" s="423">
        <v>0.03906791716266548</v>
      </c>
      <c r="S88" s="423">
        <v>0.04065647265147527</v>
      </c>
    </row>
    <row r="89" spans="1:19" ht="27" customHeight="1">
      <c r="A89" s="851" t="s">
        <v>76</v>
      </c>
      <c r="B89" s="386" t="s">
        <v>80</v>
      </c>
      <c r="C89" s="383"/>
      <c r="D89" s="393"/>
      <c r="E89" s="422">
        <v>4242327901</v>
      </c>
      <c r="F89" s="422">
        <v>4388983190</v>
      </c>
      <c r="G89" s="422">
        <v>5105297989</v>
      </c>
      <c r="H89" s="422">
        <v>5497292917</v>
      </c>
      <c r="I89" s="422">
        <v>5055148407</v>
      </c>
      <c r="J89" s="406">
        <v>-0.06593832245499286</v>
      </c>
      <c r="K89" s="406">
        <v>0.03456953173408177</v>
      </c>
      <c r="L89" s="406">
        <v>0.16320746013155726</v>
      </c>
      <c r="M89" s="406">
        <v>0.07678198781826288</v>
      </c>
      <c r="N89" s="406">
        <v>-0.0804294980594355</v>
      </c>
      <c r="O89" s="423">
        <v>0.03569047113049725</v>
      </c>
      <c r="P89" s="423">
        <v>0.036073918179258556</v>
      </c>
      <c r="Q89" s="423">
        <v>0.03847832304655408</v>
      </c>
      <c r="R89" s="423">
        <v>0.037792656373936466</v>
      </c>
      <c r="S89" s="423">
        <v>0.0346846511478721</v>
      </c>
    </row>
    <row r="90" spans="1:19" ht="27" customHeight="1">
      <c r="A90" s="852"/>
      <c r="B90" s="387" t="s">
        <v>81</v>
      </c>
      <c r="C90" s="395"/>
      <c r="D90" s="396"/>
      <c r="E90" s="422">
        <v>1991157130</v>
      </c>
      <c r="F90" s="422">
        <v>2026575861</v>
      </c>
      <c r="G90" s="422">
        <v>2022651845</v>
      </c>
      <c r="H90" s="422">
        <v>1946540639</v>
      </c>
      <c r="I90" s="422">
        <v>2015208096</v>
      </c>
      <c r="J90" s="406">
        <v>0.01219849483270236</v>
      </c>
      <c r="K90" s="406">
        <v>0.01778801404789184</v>
      </c>
      <c r="L90" s="406">
        <v>-0.0019362788610655418</v>
      </c>
      <c r="M90" s="406">
        <v>-0.037629415160175525</v>
      </c>
      <c r="N90" s="406">
        <v>0.03527666241547192</v>
      </c>
      <c r="O90" s="423">
        <v>0.04389697689047198</v>
      </c>
      <c r="P90" s="423">
        <v>0.04414837417383786</v>
      </c>
      <c r="Q90" s="423">
        <v>0.044737450018171664</v>
      </c>
      <c r="R90" s="423">
        <v>0.042753737088317575</v>
      </c>
      <c r="S90" s="423">
        <v>0.04527964263763632</v>
      </c>
    </row>
    <row r="91" spans="1:19" ht="27" customHeight="1">
      <c r="A91" s="885" t="s">
        <v>399</v>
      </c>
      <c r="B91" s="398" t="s">
        <v>2</v>
      </c>
      <c r="C91" s="399"/>
      <c r="D91" s="400"/>
      <c r="E91" s="422">
        <v>1578166832</v>
      </c>
      <c r="F91" s="422">
        <v>1494665215</v>
      </c>
      <c r="G91" s="422">
        <v>2250278340</v>
      </c>
      <c r="H91" s="422">
        <v>2656650411</v>
      </c>
      <c r="I91" s="422">
        <v>1803549836</v>
      </c>
      <c r="J91" s="406">
        <v>-0.05139923987123354</v>
      </c>
      <c r="K91" s="406">
        <v>-0.0529105132023203</v>
      </c>
      <c r="L91" s="406">
        <v>0.5055400483110861</v>
      </c>
      <c r="M91" s="406">
        <v>0.18058746945944473</v>
      </c>
      <c r="N91" s="406">
        <v>-0.3211188688837991</v>
      </c>
      <c r="O91" s="423">
        <v>0.035697593488048754</v>
      </c>
      <c r="P91" s="423">
        <v>0.03343924948319216</v>
      </c>
      <c r="Q91" s="423">
        <v>0.0401045337185919</v>
      </c>
      <c r="R91" s="423">
        <v>0.041751783953695346</v>
      </c>
      <c r="S91" s="423">
        <v>0.02890185912424475</v>
      </c>
    </row>
    <row r="92" spans="1:19" ht="27" customHeight="1">
      <c r="A92" s="886"/>
      <c r="B92" s="398" t="s">
        <v>4</v>
      </c>
      <c r="C92" s="399"/>
      <c r="D92" s="400"/>
      <c r="E92" s="422">
        <v>931786189</v>
      </c>
      <c r="F92" s="422">
        <v>1088765914</v>
      </c>
      <c r="G92" s="422">
        <v>1156138341</v>
      </c>
      <c r="H92" s="422">
        <v>1313153962</v>
      </c>
      <c r="I92" s="422">
        <v>1506783631</v>
      </c>
      <c r="J92" s="406">
        <v>-0.34324295977699903</v>
      </c>
      <c r="K92" s="406">
        <v>0.16847183061220497</v>
      </c>
      <c r="L92" s="406">
        <v>0.06187962548577729</v>
      </c>
      <c r="M92" s="406">
        <v>0.1358104090416979</v>
      </c>
      <c r="N92" s="406">
        <v>0.14745389695591538</v>
      </c>
      <c r="O92" s="423">
        <v>0.030144912962742916</v>
      </c>
      <c r="P92" s="423">
        <v>0.03470212669231559</v>
      </c>
      <c r="Q92" s="423">
        <v>0.037324839986437486</v>
      </c>
      <c r="R92" s="423">
        <v>0.03652792366881422</v>
      </c>
      <c r="S92" s="423">
        <v>0.04148083748255365</v>
      </c>
    </row>
    <row r="93" spans="1:19" ht="27" customHeight="1">
      <c r="A93" s="886"/>
      <c r="B93" s="398" t="s">
        <v>5</v>
      </c>
      <c r="C93" s="399"/>
      <c r="D93" s="400"/>
      <c r="E93" s="422">
        <v>1732374880</v>
      </c>
      <c r="F93" s="422">
        <v>1805552061</v>
      </c>
      <c r="G93" s="422">
        <v>1698881308</v>
      </c>
      <c r="H93" s="422">
        <v>1527488544</v>
      </c>
      <c r="I93" s="422">
        <v>1744814940</v>
      </c>
      <c r="J93" s="406">
        <v>0.1870785766263199</v>
      </c>
      <c r="K93" s="406">
        <v>0.04224096172532818</v>
      </c>
      <c r="L93" s="406">
        <v>-0.05907930062172824</v>
      </c>
      <c r="M93" s="406">
        <v>-0.10088566116591825</v>
      </c>
      <c r="N93" s="406">
        <v>0.14227694004885447</v>
      </c>
      <c r="O93" s="423">
        <v>0.03960177718406161</v>
      </c>
      <c r="P93" s="423">
        <v>0.03961086317711484</v>
      </c>
      <c r="Q93" s="423">
        <v>0.0373196084959802</v>
      </c>
      <c r="R93" s="423">
        <v>0.03327600820552346</v>
      </c>
      <c r="S93" s="423">
        <v>0.037120006530952446</v>
      </c>
    </row>
    <row r="94" spans="1:19" ht="27" customHeight="1">
      <c r="A94" s="852"/>
      <c r="B94" s="401" t="s">
        <v>6</v>
      </c>
      <c r="C94" s="300"/>
      <c r="D94" s="400"/>
      <c r="E94" s="422">
        <v>0</v>
      </c>
      <c r="F94" s="422">
        <v>0</v>
      </c>
      <c r="G94" s="422">
        <v>0</v>
      </c>
      <c r="H94" s="422">
        <v>0</v>
      </c>
      <c r="I94" s="422">
        <v>0</v>
      </c>
      <c r="J94" s="412"/>
      <c r="K94" s="412"/>
      <c r="L94" s="412"/>
      <c r="M94" s="412"/>
      <c r="N94" s="412"/>
      <c r="O94" s="423" t="s">
        <v>196</v>
      </c>
      <c r="P94" s="423" t="s">
        <v>196</v>
      </c>
      <c r="Q94" s="423" t="s">
        <v>196</v>
      </c>
      <c r="R94" s="423" t="s">
        <v>196</v>
      </c>
      <c r="S94" s="423" t="s">
        <v>196</v>
      </c>
    </row>
    <row r="95" spans="3:14" ht="19.5" customHeight="1">
      <c r="C95" s="424"/>
      <c r="D95" s="436"/>
      <c r="E95" s="374"/>
      <c r="F95" s="374"/>
      <c r="G95" s="374"/>
      <c r="H95" s="374"/>
      <c r="I95" s="374"/>
      <c r="J95" s="374"/>
      <c r="K95" s="374"/>
      <c r="L95" s="374"/>
      <c r="M95" s="374"/>
      <c r="N95" s="374"/>
    </row>
    <row r="99" spans="5:9" ht="14.25">
      <c r="E99" s="543"/>
      <c r="F99" s="543"/>
      <c r="G99" s="543"/>
      <c r="H99" s="543"/>
      <c r="I99" s="543"/>
    </row>
    <row r="100" spans="5:9" ht="14.25">
      <c r="E100" s="543"/>
      <c r="F100" s="543"/>
      <c r="G100" s="543"/>
      <c r="H100" s="543"/>
      <c r="I100" s="543"/>
    </row>
    <row r="101" spans="5:9" ht="14.25">
      <c r="E101" s="543"/>
      <c r="F101" s="543"/>
      <c r="G101" s="543"/>
      <c r="H101" s="543"/>
      <c r="I101" s="543"/>
    </row>
    <row r="102" spans="5:9" ht="14.25">
      <c r="E102" s="374"/>
      <c r="F102" s="374"/>
      <c r="G102" s="374"/>
      <c r="H102" s="374"/>
      <c r="I102" s="374"/>
    </row>
    <row r="103" spans="5:9" ht="14.25">
      <c r="E103" s="543"/>
      <c r="F103" s="543"/>
      <c r="G103" s="543"/>
      <c r="H103" s="543"/>
      <c r="I103" s="543"/>
    </row>
  </sheetData>
  <sheetProtection/>
  <mergeCells count="90">
    <mergeCell ref="C4:D8"/>
    <mergeCell ref="O4:S4"/>
    <mergeCell ref="J4:N4"/>
    <mergeCell ref="E4:I4"/>
    <mergeCell ref="C19:D19"/>
    <mergeCell ref="C17:D17"/>
    <mergeCell ref="C18:D18"/>
    <mergeCell ref="C20:D20"/>
    <mergeCell ref="C21:D21"/>
    <mergeCell ref="C22:D22"/>
    <mergeCell ref="B36:B40"/>
    <mergeCell ref="C36:D36"/>
    <mergeCell ref="C32:D32"/>
    <mergeCell ref="C33:D33"/>
    <mergeCell ref="C34:D34"/>
    <mergeCell ref="C24:D24"/>
    <mergeCell ref="C25:D25"/>
    <mergeCell ref="C26:D26"/>
    <mergeCell ref="C27:D27"/>
    <mergeCell ref="C28:D28"/>
    <mergeCell ref="A4:A8"/>
    <mergeCell ref="B4:B8"/>
    <mergeCell ref="C29:D29"/>
    <mergeCell ref="C30:D30"/>
    <mergeCell ref="C31:D31"/>
    <mergeCell ref="A9:A40"/>
    <mergeCell ref="B9:B35"/>
    <mergeCell ref="C9:D9"/>
    <mergeCell ref="C10:D10"/>
    <mergeCell ref="C11:D11"/>
    <mergeCell ref="C12:D12"/>
    <mergeCell ref="C13:D13"/>
    <mergeCell ref="C14:D14"/>
    <mergeCell ref="C15:D15"/>
    <mergeCell ref="C16:D16"/>
    <mergeCell ref="C23:D23"/>
    <mergeCell ref="C46:D46"/>
    <mergeCell ref="C47:D47"/>
    <mergeCell ref="C35:D35"/>
    <mergeCell ref="C37:D37"/>
    <mergeCell ref="C38:D38"/>
    <mergeCell ref="C39:D39"/>
    <mergeCell ref="C40:D40"/>
    <mergeCell ref="C41:D41"/>
    <mergeCell ref="C42:D42"/>
    <mergeCell ref="C43:D43"/>
    <mergeCell ref="C44:D44"/>
    <mergeCell ref="C45:D45"/>
    <mergeCell ref="C48:D48"/>
    <mergeCell ref="C49:D49"/>
    <mergeCell ref="C50:D50"/>
    <mergeCell ref="C51:D51"/>
    <mergeCell ref="C52:D52"/>
    <mergeCell ref="C75:D75"/>
    <mergeCell ref="C53:D53"/>
    <mergeCell ref="C69:D69"/>
    <mergeCell ref="C70:D70"/>
    <mergeCell ref="C71:D71"/>
    <mergeCell ref="C62:D62"/>
    <mergeCell ref="C63:D63"/>
    <mergeCell ref="C64:D64"/>
    <mergeCell ref="C65:D65"/>
    <mergeCell ref="C54:D54"/>
    <mergeCell ref="C55:D55"/>
    <mergeCell ref="C56:D56"/>
    <mergeCell ref="C57:D57"/>
    <mergeCell ref="C58:D58"/>
    <mergeCell ref="B41:B49"/>
    <mergeCell ref="A41:A49"/>
    <mergeCell ref="B50:B53"/>
    <mergeCell ref="A50:A58"/>
    <mergeCell ref="A59:A75"/>
    <mergeCell ref="B59:B71"/>
    <mergeCell ref="B72:B75"/>
    <mergeCell ref="A89:A90"/>
    <mergeCell ref="A91:A94"/>
    <mergeCell ref="B54:B58"/>
    <mergeCell ref="A80:A88"/>
    <mergeCell ref="C76:D76"/>
    <mergeCell ref="A77:D77"/>
    <mergeCell ref="B78:D78"/>
    <mergeCell ref="C59:D59"/>
    <mergeCell ref="C60:D60"/>
    <mergeCell ref="C61:D61"/>
    <mergeCell ref="C66:D66"/>
    <mergeCell ref="C67:D67"/>
    <mergeCell ref="C68:D68"/>
    <mergeCell ref="C72:D72"/>
    <mergeCell ref="C73:D73"/>
    <mergeCell ref="C74:D74"/>
  </mergeCells>
  <printOptions/>
  <pageMargins left="0.7874015748031497" right="0.7874015748031497" top="0.5905511811023623" bottom="0.3937007874015748" header="0.5118110236220472" footer="0.1968503937007874"/>
  <pageSetup fitToHeight="2" horizontalDpi="600" verticalDpi="600" orientation="landscape" paperSize="9" scale="42" r:id="rId2"/>
  <headerFooter alignWithMargins="0">
    <oddFooter>&amp;R&amp;18&amp;P</oddFooter>
    <firstFooter>&amp;R4</firstFooter>
  </headerFooter>
  <legacyDrawing r:id="rId1"/>
</worksheet>
</file>

<file path=xl/worksheets/sheet14.xml><?xml version="1.0" encoding="utf-8"?>
<worksheet xmlns="http://schemas.openxmlformats.org/spreadsheetml/2006/main" xmlns:r="http://schemas.openxmlformats.org/officeDocument/2006/relationships">
  <dimension ref="A1:CT47"/>
  <sheetViews>
    <sheetView view="pageBreakPreview" zoomScale="66" zoomScaleSheetLayoutView="66" zoomScalePageLayoutView="0" workbookViewId="0" topLeftCell="A1">
      <pane xSplit="4" ySplit="7" topLeftCell="I8" activePane="bottomRight" state="frozen"/>
      <selection pane="topLeft" activeCell="L25" sqref="L25"/>
      <selection pane="topRight" activeCell="L25" sqref="L25"/>
      <selection pane="bottomLeft" activeCell="L25" sqref="L25"/>
      <selection pane="bottomRight" activeCell="E8" sqref="E8"/>
    </sheetView>
  </sheetViews>
  <sheetFormatPr defaultColWidth="9.33203125" defaultRowHeight="11.25"/>
  <cols>
    <col min="1" max="1" width="9.33203125" style="548" customWidth="1"/>
    <col min="2" max="2" width="6.83203125" style="548" customWidth="1"/>
    <col min="3" max="3" width="4.83203125" style="548" customWidth="1"/>
    <col min="4" max="4" width="46.83203125" style="548" customWidth="1"/>
    <col min="5" max="67" width="25.83203125" style="548" customWidth="1"/>
    <col min="68" max="68" width="9.33203125" style="548" customWidth="1"/>
    <col min="69" max="69" width="9.33203125" style="549" customWidth="1"/>
    <col min="70" max="71" width="26.66015625" style="551" customWidth="1"/>
    <col min="72" max="73" width="9.33203125" style="551" customWidth="1"/>
    <col min="74" max="16384" width="9.33203125" style="548" customWidth="1"/>
  </cols>
  <sheetData>
    <row r="1" spans="1:98" s="437" customFormat="1" ht="25.5" customHeight="1">
      <c r="A1" s="442" t="s">
        <v>763</v>
      </c>
      <c r="E1" s="443"/>
      <c r="J1" s="444"/>
      <c r="K1" s="444"/>
      <c r="L1" s="444"/>
      <c r="M1" s="444"/>
      <c r="N1" s="444"/>
      <c r="O1" s="444"/>
      <c r="P1" s="444"/>
      <c r="Q1" s="444"/>
      <c r="R1" s="440"/>
      <c r="S1" s="440"/>
      <c r="T1" s="444"/>
      <c r="U1" s="444"/>
      <c r="V1" s="444"/>
      <c r="W1" s="444"/>
      <c r="X1" s="444"/>
      <c r="Y1" s="444"/>
      <c r="Z1" s="444"/>
      <c r="AA1" s="444"/>
      <c r="AB1" s="440"/>
      <c r="AC1" s="440"/>
      <c r="AD1" s="440"/>
      <c r="AE1" s="440"/>
      <c r="AF1" s="440"/>
      <c r="AG1" s="440"/>
      <c r="AH1" s="440"/>
      <c r="AI1" s="440"/>
      <c r="AJ1" s="440"/>
      <c r="AK1" s="444"/>
      <c r="AL1" s="444"/>
      <c r="AM1" s="444"/>
      <c r="AN1" s="444"/>
      <c r="AO1" s="444"/>
      <c r="AP1" s="444"/>
      <c r="AQ1" s="444"/>
      <c r="AR1" s="444"/>
      <c r="AS1" s="440"/>
      <c r="AT1" s="440"/>
      <c r="AU1" s="440"/>
      <c r="AV1" s="444"/>
      <c r="AW1" s="444"/>
      <c r="AX1" s="444"/>
      <c r="AY1" s="444"/>
      <c r="AZ1" s="444"/>
      <c r="BA1" s="444"/>
      <c r="BB1" s="444"/>
      <c r="BC1" s="444"/>
      <c r="BD1" s="444"/>
      <c r="BE1" s="444"/>
      <c r="BF1" s="444"/>
      <c r="BG1" s="440"/>
      <c r="BH1" s="440"/>
      <c r="BI1" s="444"/>
      <c r="BJ1" s="444"/>
      <c r="BK1" s="444"/>
      <c r="BL1" s="444"/>
      <c r="BM1" s="444"/>
      <c r="BN1" s="444"/>
      <c r="BO1" s="444"/>
      <c r="BP1" s="444"/>
      <c r="BQ1" s="444"/>
      <c r="BR1" s="440"/>
      <c r="BS1" s="444"/>
      <c r="BT1" s="444"/>
      <c r="BU1" s="444"/>
      <c r="BV1" s="444"/>
      <c r="BW1" s="444"/>
      <c r="BX1" s="444"/>
      <c r="BY1" s="440"/>
      <c r="BZ1" s="440"/>
      <c r="CA1" s="440"/>
      <c r="CB1" s="440"/>
      <c r="CC1" s="440"/>
      <c r="CD1" s="440"/>
      <c r="CE1" s="441"/>
      <c r="CF1" s="438"/>
      <c r="CG1" s="445"/>
      <c r="CJ1" s="908"/>
      <c r="CK1" s="908"/>
      <c r="CL1" s="908"/>
      <c r="CQ1" s="439"/>
      <c r="CR1" s="439"/>
      <c r="CS1" s="439"/>
      <c r="CT1" s="440"/>
    </row>
    <row r="2" spans="1:98" s="437" customFormat="1" ht="23.25" customHeight="1">
      <c r="A2" s="450" t="s">
        <v>765</v>
      </c>
      <c r="D2" s="446"/>
      <c r="F2" s="447"/>
      <c r="J2" s="448"/>
      <c r="K2" s="448"/>
      <c r="L2" s="448"/>
      <c r="M2" s="448"/>
      <c r="N2" s="448"/>
      <c r="O2" s="448"/>
      <c r="P2" s="448"/>
      <c r="Q2" s="448"/>
      <c r="R2" s="449"/>
      <c r="S2" s="449"/>
      <c r="T2" s="448"/>
      <c r="U2" s="448"/>
      <c r="V2" s="448"/>
      <c r="W2" s="448"/>
      <c r="X2" s="448"/>
      <c r="Y2" s="448"/>
      <c r="Z2" s="448"/>
      <c r="AA2" s="448"/>
      <c r="AB2" s="440"/>
      <c r="AC2" s="440"/>
      <c r="AD2" s="440"/>
      <c r="AE2" s="440"/>
      <c r="AF2" s="440"/>
      <c r="AG2" s="440"/>
      <c r="AH2" s="440"/>
      <c r="AI2" s="440"/>
      <c r="AJ2" s="440"/>
      <c r="AK2" s="448"/>
      <c r="AL2" s="448"/>
      <c r="AM2" s="448"/>
      <c r="AN2" s="448"/>
      <c r="AO2" s="448"/>
      <c r="AP2" s="448"/>
      <c r="AQ2" s="448"/>
      <c r="AR2" s="448"/>
      <c r="AS2" s="440"/>
      <c r="AT2" s="440"/>
      <c r="AU2" s="440"/>
      <c r="AV2" s="448"/>
      <c r="AW2" s="448"/>
      <c r="AX2" s="448"/>
      <c r="AY2" s="448"/>
      <c r="AZ2" s="448"/>
      <c r="BA2" s="448"/>
      <c r="BB2" s="448"/>
      <c r="BC2" s="448"/>
      <c r="BD2" s="448"/>
      <c r="BE2" s="448"/>
      <c r="BF2" s="448"/>
      <c r="BG2" s="440"/>
      <c r="BH2" s="440"/>
      <c r="BI2" s="448"/>
      <c r="BJ2" s="448"/>
      <c r="BK2" s="448"/>
      <c r="BL2" s="448"/>
      <c r="BM2" s="448"/>
      <c r="BN2" s="448"/>
      <c r="BO2" s="448"/>
      <c r="BP2" s="448"/>
      <c r="BQ2" s="448"/>
      <c r="BR2" s="440"/>
      <c r="BS2" s="448"/>
      <c r="BT2" s="448"/>
      <c r="BU2" s="448"/>
      <c r="BV2" s="448"/>
      <c r="BW2" s="448"/>
      <c r="BX2" s="448"/>
      <c r="BY2" s="440"/>
      <c r="BZ2" s="440"/>
      <c r="CA2" s="440"/>
      <c r="CB2" s="440"/>
      <c r="CC2" s="440"/>
      <c r="CD2" s="440"/>
      <c r="CE2" s="441"/>
      <c r="CF2" s="438"/>
      <c r="CG2" s="445"/>
      <c r="CJ2" s="451"/>
      <c r="CK2" s="451"/>
      <c r="CL2" s="451"/>
      <c r="CM2" s="451"/>
      <c r="CN2" s="451"/>
      <c r="CQ2" s="439"/>
      <c r="CR2" s="439"/>
      <c r="CS2" s="439"/>
      <c r="CT2" s="440"/>
    </row>
    <row r="3" spans="2:98" s="437" customFormat="1" ht="23.25" customHeight="1">
      <c r="B3" s="446"/>
      <c r="D3" s="446"/>
      <c r="F3" s="447"/>
      <c r="J3" s="448"/>
      <c r="K3" s="448"/>
      <c r="L3" s="448"/>
      <c r="M3" s="448"/>
      <c r="N3" s="448"/>
      <c r="O3" s="448"/>
      <c r="P3" s="448"/>
      <c r="Q3" s="448"/>
      <c r="R3" s="449"/>
      <c r="S3" s="449"/>
      <c r="T3" s="448"/>
      <c r="U3" s="448"/>
      <c r="V3" s="448"/>
      <c r="W3" s="448"/>
      <c r="X3" s="448"/>
      <c r="Y3" s="448"/>
      <c r="Z3" s="448"/>
      <c r="AA3" s="448"/>
      <c r="AB3" s="440"/>
      <c r="AC3" s="440"/>
      <c r="AD3" s="440"/>
      <c r="AE3" s="440"/>
      <c r="AF3" s="440"/>
      <c r="AG3" s="440"/>
      <c r="AH3" s="440"/>
      <c r="AI3" s="440"/>
      <c r="AJ3" s="440"/>
      <c r="AK3" s="448"/>
      <c r="AL3" s="448"/>
      <c r="AM3" s="448"/>
      <c r="AN3" s="448"/>
      <c r="AO3" s="448"/>
      <c r="AP3" s="448"/>
      <c r="AQ3" s="448"/>
      <c r="AR3" s="448"/>
      <c r="AS3" s="440"/>
      <c r="AT3" s="440"/>
      <c r="AU3" s="440"/>
      <c r="AV3" s="448"/>
      <c r="AW3" s="448"/>
      <c r="AX3" s="448"/>
      <c r="AY3" s="448"/>
      <c r="AZ3" s="448"/>
      <c r="BA3" s="448"/>
      <c r="BB3" s="448"/>
      <c r="BC3" s="448"/>
      <c r="BD3" s="448"/>
      <c r="BE3" s="448"/>
      <c r="BF3" s="448"/>
      <c r="BG3" s="440"/>
      <c r="BH3" s="440"/>
      <c r="BI3" s="448"/>
      <c r="BJ3" s="448"/>
      <c r="BK3" s="448"/>
      <c r="BL3" s="448"/>
      <c r="BM3" s="448"/>
      <c r="BN3" s="448"/>
      <c r="BO3" s="448"/>
      <c r="BP3" s="448"/>
      <c r="BQ3" s="448"/>
      <c r="BR3" s="440"/>
      <c r="BS3" s="448"/>
      <c r="BT3" s="448"/>
      <c r="BU3" s="448"/>
      <c r="BV3" s="448"/>
      <c r="BW3" s="448"/>
      <c r="BX3" s="448"/>
      <c r="BY3" s="440"/>
      <c r="BZ3" s="440"/>
      <c r="CA3" s="440"/>
      <c r="CB3" s="440"/>
      <c r="CC3" s="440"/>
      <c r="CD3" s="440"/>
      <c r="CE3" s="441"/>
      <c r="CF3" s="438"/>
      <c r="CG3" s="445"/>
      <c r="CJ3" s="451"/>
      <c r="CK3" s="451"/>
      <c r="CL3" s="451"/>
      <c r="CM3" s="451"/>
      <c r="CN3" s="451"/>
      <c r="CQ3" s="439"/>
      <c r="CR3" s="439"/>
      <c r="CS3" s="439"/>
      <c r="CT3" s="440"/>
    </row>
    <row r="4" spans="4:98" s="437" customFormat="1" ht="23.25" customHeight="1">
      <c r="D4" s="446"/>
      <c r="E4" s="446"/>
      <c r="F4" s="447"/>
      <c r="J4" s="448"/>
      <c r="K4" s="448"/>
      <c r="L4" s="448"/>
      <c r="M4" s="448"/>
      <c r="N4" s="448"/>
      <c r="O4" s="448"/>
      <c r="P4" s="448"/>
      <c r="Q4" s="448"/>
      <c r="R4" s="449"/>
      <c r="S4" s="449"/>
      <c r="T4" s="448"/>
      <c r="U4" s="448"/>
      <c r="V4" s="448"/>
      <c r="W4" s="448"/>
      <c r="X4" s="448"/>
      <c r="Y4" s="448"/>
      <c r="Z4" s="448"/>
      <c r="AA4" s="448"/>
      <c r="AB4" s="440"/>
      <c r="AC4" s="440"/>
      <c r="AD4" s="440"/>
      <c r="AE4" s="440"/>
      <c r="AF4" s="440"/>
      <c r="AG4" s="440"/>
      <c r="AH4" s="440"/>
      <c r="AI4" s="440"/>
      <c r="AJ4" s="440"/>
      <c r="AK4" s="448"/>
      <c r="AL4" s="448"/>
      <c r="AM4" s="448"/>
      <c r="AN4" s="448"/>
      <c r="AO4" s="448"/>
      <c r="AP4" s="448"/>
      <c r="AQ4" s="448"/>
      <c r="AR4" s="448"/>
      <c r="AS4" s="440"/>
      <c r="AT4" s="440"/>
      <c r="AU4" s="440"/>
      <c r="AV4" s="448"/>
      <c r="AW4" s="448"/>
      <c r="AX4" s="448"/>
      <c r="AY4" s="448"/>
      <c r="AZ4" s="448"/>
      <c r="BA4" s="448"/>
      <c r="BB4" s="448"/>
      <c r="BC4" s="448"/>
      <c r="BD4" s="448"/>
      <c r="BE4" s="448"/>
      <c r="BF4" s="448"/>
      <c r="BG4" s="440"/>
      <c r="BH4" s="440"/>
      <c r="BI4" s="448"/>
      <c r="BJ4" s="448"/>
      <c r="BK4" s="448"/>
      <c r="BL4" s="448"/>
      <c r="BM4" s="448"/>
      <c r="BN4" s="448"/>
      <c r="BO4" s="448"/>
      <c r="BP4" s="448"/>
      <c r="BQ4" s="448"/>
      <c r="BR4" s="440"/>
      <c r="BS4" s="448"/>
      <c r="BT4" s="448"/>
      <c r="BU4" s="448"/>
      <c r="BV4" s="448"/>
      <c r="BW4" s="448"/>
      <c r="BX4" s="448"/>
      <c r="BY4" s="440"/>
      <c r="BZ4" s="440"/>
      <c r="CA4" s="440"/>
      <c r="CB4" s="440"/>
      <c r="CC4" s="440"/>
      <c r="CD4" s="440"/>
      <c r="CE4" s="441"/>
      <c r="CF4" s="438"/>
      <c r="CG4" s="445"/>
      <c r="CJ4" s="451"/>
      <c r="CK4" s="451"/>
      <c r="CL4" s="451"/>
      <c r="CM4" s="451"/>
      <c r="CN4" s="451"/>
      <c r="CQ4" s="439"/>
      <c r="CR4" s="439"/>
      <c r="CS4" s="439"/>
      <c r="CT4" s="440"/>
    </row>
    <row r="5" spans="2:73" ht="24.75" customHeight="1">
      <c r="B5" s="906" t="s">
        <v>766</v>
      </c>
      <c r="C5" s="907"/>
      <c r="D5" s="907"/>
      <c r="E5" s="547" t="s">
        <v>767</v>
      </c>
      <c r="F5" s="547" t="s">
        <v>767</v>
      </c>
      <c r="G5" s="547" t="s">
        <v>767</v>
      </c>
      <c r="H5" s="547" t="s">
        <v>767</v>
      </c>
      <c r="I5" s="547" t="s">
        <v>767</v>
      </c>
      <c r="J5" s="547" t="s">
        <v>767</v>
      </c>
      <c r="K5" s="547" t="s">
        <v>767</v>
      </c>
      <c r="L5" s="547" t="s">
        <v>767</v>
      </c>
      <c r="M5" s="547" t="s">
        <v>767</v>
      </c>
      <c r="N5" s="547" t="s">
        <v>767</v>
      </c>
      <c r="O5" s="547" t="s">
        <v>767</v>
      </c>
      <c r="P5" s="547" t="s">
        <v>767</v>
      </c>
      <c r="Q5" s="547" t="s">
        <v>767</v>
      </c>
      <c r="R5" s="547" t="s">
        <v>767</v>
      </c>
      <c r="S5" s="547" t="s">
        <v>767</v>
      </c>
      <c r="T5" s="547" t="s">
        <v>767</v>
      </c>
      <c r="U5" s="547" t="s">
        <v>767</v>
      </c>
      <c r="V5" s="547" t="s">
        <v>767</v>
      </c>
      <c r="W5" s="547" t="s">
        <v>767</v>
      </c>
      <c r="X5" s="547" t="s">
        <v>767</v>
      </c>
      <c r="Y5" s="547" t="s">
        <v>767</v>
      </c>
      <c r="Z5" s="547" t="s">
        <v>767</v>
      </c>
      <c r="AA5" s="547" t="s">
        <v>767</v>
      </c>
      <c r="AB5" s="547" t="s">
        <v>767</v>
      </c>
      <c r="AC5" s="547" t="s">
        <v>767</v>
      </c>
      <c r="AD5" s="547" t="s">
        <v>49</v>
      </c>
      <c r="AE5" s="547" t="s">
        <v>49</v>
      </c>
      <c r="AF5" s="547" t="s">
        <v>49</v>
      </c>
      <c r="AG5" s="547" t="s">
        <v>49</v>
      </c>
      <c r="AH5" s="547" t="s">
        <v>49</v>
      </c>
      <c r="AI5" s="547" t="s">
        <v>768</v>
      </c>
      <c r="AJ5" s="547" t="s">
        <v>768</v>
      </c>
      <c r="AK5" s="547" t="s">
        <v>768</v>
      </c>
      <c r="AL5" s="547" t="s">
        <v>768</v>
      </c>
      <c r="AM5" s="547" t="s">
        <v>768</v>
      </c>
      <c r="AN5" s="547" t="s">
        <v>768</v>
      </c>
      <c r="AO5" s="547" t="s">
        <v>768</v>
      </c>
      <c r="AP5" s="547" t="s">
        <v>768</v>
      </c>
      <c r="AQ5" s="547" t="s">
        <v>768</v>
      </c>
      <c r="AR5" s="547" t="s">
        <v>768</v>
      </c>
      <c r="AS5" s="547" t="s">
        <v>768</v>
      </c>
      <c r="AT5" s="547" t="s">
        <v>768</v>
      </c>
      <c r="AU5" s="547" t="s">
        <v>768</v>
      </c>
      <c r="AV5" s="547" t="s">
        <v>768</v>
      </c>
      <c r="AW5" s="547" t="s">
        <v>768</v>
      </c>
      <c r="AX5" s="547" t="s">
        <v>768</v>
      </c>
      <c r="AY5" s="547" t="s">
        <v>768</v>
      </c>
      <c r="AZ5" s="547" t="s">
        <v>768</v>
      </c>
      <c r="BA5" s="547" t="s">
        <v>769</v>
      </c>
      <c r="BB5" s="547" t="s">
        <v>769</v>
      </c>
      <c r="BC5" s="547" t="s">
        <v>769</v>
      </c>
      <c r="BD5" s="547" t="s">
        <v>769</v>
      </c>
      <c r="BE5" s="547" t="s">
        <v>769</v>
      </c>
      <c r="BF5" s="547" t="s">
        <v>769</v>
      </c>
      <c r="BG5" s="547" t="s">
        <v>769</v>
      </c>
      <c r="BH5" s="547" t="s">
        <v>769</v>
      </c>
      <c r="BI5" s="547" t="s">
        <v>769</v>
      </c>
      <c r="BJ5" s="547" t="s">
        <v>769</v>
      </c>
      <c r="BK5" s="547" t="s">
        <v>769</v>
      </c>
      <c r="BL5" s="547" t="s">
        <v>769</v>
      </c>
      <c r="BM5" s="547" t="s">
        <v>769</v>
      </c>
      <c r="BN5" s="547" t="s">
        <v>769</v>
      </c>
      <c r="BO5" s="547" t="s">
        <v>769</v>
      </c>
      <c r="BT5" s="548"/>
      <c r="BU5" s="548"/>
    </row>
    <row r="6" spans="2:73" ht="24.75" customHeight="1">
      <c r="B6" s="906" t="s">
        <v>772</v>
      </c>
      <c r="C6" s="907"/>
      <c r="D6" s="907"/>
      <c r="E6" s="547" t="s">
        <v>773</v>
      </c>
      <c r="F6" s="547" t="s">
        <v>773</v>
      </c>
      <c r="G6" s="547" t="s">
        <v>773</v>
      </c>
      <c r="H6" s="547" t="s">
        <v>773</v>
      </c>
      <c r="I6" s="547" t="s">
        <v>773</v>
      </c>
      <c r="J6" s="547" t="s">
        <v>773</v>
      </c>
      <c r="K6" s="547" t="s">
        <v>773</v>
      </c>
      <c r="L6" s="547" t="s">
        <v>773</v>
      </c>
      <c r="M6" s="547" t="s">
        <v>773</v>
      </c>
      <c r="N6" s="547" t="s">
        <v>773</v>
      </c>
      <c r="O6" s="547" t="s">
        <v>773</v>
      </c>
      <c r="P6" s="547" t="s">
        <v>773</v>
      </c>
      <c r="Q6" s="547" t="s">
        <v>773</v>
      </c>
      <c r="R6" s="547" t="s">
        <v>773</v>
      </c>
      <c r="S6" s="547" t="s">
        <v>773</v>
      </c>
      <c r="T6" s="547" t="s">
        <v>773</v>
      </c>
      <c r="U6" s="547" t="s">
        <v>773</v>
      </c>
      <c r="V6" s="547" t="s">
        <v>773</v>
      </c>
      <c r="W6" s="547" t="s">
        <v>773</v>
      </c>
      <c r="X6" s="547" t="s">
        <v>773</v>
      </c>
      <c r="Y6" s="547" t="s">
        <v>773</v>
      </c>
      <c r="Z6" s="547" t="s">
        <v>773</v>
      </c>
      <c r="AA6" s="547" t="s">
        <v>773</v>
      </c>
      <c r="AB6" s="547" t="s">
        <v>773</v>
      </c>
      <c r="AC6" s="547" t="s">
        <v>773</v>
      </c>
      <c r="AD6" s="547" t="s">
        <v>70</v>
      </c>
      <c r="AE6" s="547" t="s">
        <v>70</v>
      </c>
      <c r="AF6" s="547" t="s">
        <v>70</v>
      </c>
      <c r="AG6" s="547" t="s">
        <v>70</v>
      </c>
      <c r="AH6" s="547" t="s">
        <v>70</v>
      </c>
      <c r="AI6" s="547" t="s">
        <v>775</v>
      </c>
      <c r="AJ6" s="547" t="s">
        <v>775</v>
      </c>
      <c r="AK6" s="547" t="s">
        <v>775</v>
      </c>
      <c r="AL6" s="547" t="s">
        <v>775</v>
      </c>
      <c r="AM6" s="547" t="s">
        <v>775</v>
      </c>
      <c r="AN6" s="547" t="s">
        <v>775</v>
      </c>
      <c r="AO6" s="547" t="s">
        <v>775</v>
      </c>
      <c r="AP6" s="547" t="s">
        <v>775</v>
      </c>
      <c r="AQ6" s="547" t="s">
        <v>775</v>
      </c>
      <c r="AR6" s="547" t="s">
        <v>775</v>
      </c>
      <c r="AS6" s="547" t="s">
        <v>775</v>
      </c>
      <c r="AT6" s="547" t="s">
        <v>775</v>
      </c>
      <c r="AU6" s="547" t="s">
        <v>775</v>
      </c>
      <c r="AV6" s="547" t="s">
        <v>776</v>
      </c>
      <c r="AW6" s="547" t="s">
        <v>776</v>
      </c>
      <c r="AX6" s="547" t="s">
        <v>776</v>
      </c>
      <c r="AY6" s="547" t="s">
        <v>776</v>
      </c>
      <c r="AZ6" s="547" t="s">
        <v>776</v>
      </c>
      <c r="BA6" s="547" t="s">
        <v>773</v>
      </c>
      <c r="BB6" s="547" t="s">
        <v>773</v>
      </c>
      <c r="BC6" s="547" t="s">
        <v>773</v>
      </c>
      <c r="BD6" s="547" t="s">
        <v>773</v>
      </c>
      <c r="BE6" s="547" t="s">
        <v>773</v>
      </c>
      <c r="BF6" s="547" t="s">
        <v>773</v>
      </c>
      <c r="BG6" s="547" t="s">
        <v>773</v>
      </c>
      <c r="BH6" s="547" t="s">
        <v>773</v>
      </c>
      <c r="BI6" s="547" t="s">
        <v>773</v>
      </c>
      <c r="BJ6" s="547" t="s">
        <v>773</v>
      </c>
      <c r="BK6" s="547" t="s">
        <v>773</v>
      </c>
      <c r="BL6" s="547" t="s">
        <v>774</v>
      </c>
      <c r="BM6" s="547" t="s">
        <v>774</v>
      </c>
      <c r="BN6" s="547" t="s">
        <v>774</v>
      </c>
      <c r="BO6" s="547" t="s">
        <v>774</v>
      </c>
      <c r="BT6" s="548"/>
      <c r="BU6" s="548"/>
    </row>
    <row r="7" spans="2:73" ht="64.5" customHeight="1">
      <c r="B7" s="906" t="s">
        <v>777</v>
      </c>
      <c r="C7" s="909"/>
      <c r="D7" s="909"/>
      <c r="E7" s="547" t="s">
        <v>240</v>
      </c>
      <c r="F7" s="552" t="s">
        <v>241</v>
      </c>
      <c r="G7" s="552" t="s">
        <v>242</v>
      </c>
      <c r="H7" s="552" t="s">
        <v>243</v>
      </c>
      <c r="I7" s="552" t="s">
        <v>778</v>
      </c>
      <c r="J7" s="552" t="s">
        <v>244</v>
      </c>
      <c r="K7" s="552" t="s">
        <v>779</v>
      </c>
      <c r="L7" s="552" t="s">
        <v>246</v>
      </c>
      <c r="M7" s="553" t="s">
        <v>780</v>
      </c>
      <c r="N7" s="554" t="s">
        <v>247</v>
      </c>
      <c r="O7" s="553" t="s">
        <v>224</v>
      </c>
      <c r="P7" s="555" t="s">
        <v>248</v>
      </c>
      <c r="Q7" s="556" t="s">
        <v>781</v>
      </c>
      <c r="R7" s="547" t="s">
        <v>249</v>
      </c>
      <c r="S7" s="554" t="s">
        <v>782</v>
      </c>
      <c r="T7" s="554" t="s">
        <v>783</v>
      </c>
      <c r="U7" s="547" t="s">
        <v>784</v>
      </c>
      <c r="V7" s="547" t="s">
        <v>727</v>
      </c>
      <c r="W7" s="547" t="s">
        <v>785</v>
      </c>
      <c r="X7" s="547" t="s">
        <v>729</v>
      </c>
      <c r="Y7" s="547" t="s">
        <v>786</v>
      </c>
      <c r="Z7" s="554" t="s">
        <v>787</v>
      </c>
      <c r="AA7" s="547" t="s">
        <v>730</v>
      </c>
      <c r="AB7" s="547" t="s">
        <v>788</v>
      </c>
      <c r="AC7" s="554" t="s">
        <v>789</v>
      </c>
      <c r="AD7" s="554" t="s">
        <v>790</v>
      </c>
      <c r="AE7" s="554" t="s">
        <v>250</v>
      </c>
      <c r="AF7" s="555" t="s">
        <v>791</v>
      </c>
      <c r="AG7" s="554" t="s">
        <v>792</v>
      </c>
      <c r="AH7" s="553" t="s">
        <v>793</v>
      </c>
      <c r="AI7" s="554" t="s">
        <v>251</v>
      </c>
      <c r="AJ7" s="554" t="s">
        <v>252</v>
      </c>
      <c r="AK7" s="554" t="s">
        <v>794</v>
      </c>
      <c r="AL7" s="554" t="s">
        <v>795</v>
      </c>
      <c r="AM7" s="554" t="s">
        <v>253</v>
      </c>
      <c r="AN7" s="554" t="s">
        <v>796</v>
      </c>
      <c r="AO7" s="554" t="s">
        <v>797</v>
      </c>
      <c r="AP7" s="553" t="s">
        <v>798</v>
      </c>
      <c r="AQ7" s="554" t="s">
        <v>799</v>
      </c>
      <c r="AR7" s="554" t="s">
        <v>800</v>
      </c>
      <c r="AS7" s="554" t="s">
        <v>433</v>
      </c>
      <c r="AT7" s="554" t="s">
        <v>801</v>
      </c>
      <c r="AU7" s="554" t="s">
        <v>879</v>
      </c>
      <c r="AV7" s="554" t="s">
        <v>254</v>
      </c>
      <c r="AW7" s="554" t="s">
        <v>802</v>
      </c>
      <c r="AX7" s="555" t="s">
        <v>803</v>
      </c>
      <c r="AY7" s="554" t="s">
        <v>804</v>
      </c>
      <c r="AZ7" s="557" t="s">
        <v>805</v>
      </c>
      <c r="BA7" s="552" t="s">
        <v>806</v>
      </c>
      <c r="BB7" s="552" t="s">
        <v>337</v>
      </c>
      <c r="BC7" s="552" t="s">
        <v>338</v>
      </c>
      <c r="BD7" s="552" t="s">
        <v>339</v>
      </c>
      <c r="BE7" s="552" t="s">
        <v>807</v>
      </c>
      <c r="BF7" s="552" t="s">
        <v>808</v>
      </c>
      <c r="BG7" s="552" t="s">
        <v>809</v>
      </c>
      <c r="BH7" s="552" t="s">
        <v>263</v>
      </c>
      <c r="BI7" s="558" t="s">
        <v>262</v>
      </c>
      <c r="BJ7" s="552" t="s">
        <v>810</v>
      </c>
      <c r="BK7" s="552" t="s">
        <v>811</v>
      </c>
      <c r="BL7" s="554" t="s">
        <v>812</v>
      </c>
      <c r="BM7" s="555" t="s">
        <v>342</v>
      </c>
      <c r="BN7" s="553" t="s">
        <v>813</v>
      </c>
      <c r="BO7" s="554" t="s">
        <v>814</v>
      </c>
      <c r="BT7" s="548"/>
      <c r="BU7" s="548"/>
    </row>
    <row r="8" spans="2:73" ht="19.5" customHeight="1">
      <c r="B8" s="903" t="s">
        <v>656</v>
      </c>
      <c r="C8" s="559" t="s">
        <v>880</v>
      </c>
      <c r="D8" s="560"/>
      <c r="E8" s="561">
        <v>16276000000</v>
      </c>
      <c r="F8" s="561">
        <v>2874000000</v>
      </c>
      <c r="G8" s="561">
        <v>2100000000</v>
      </c>
      <c r="H8" s="561">
        <v>2420000000</v>
      </c>
      <c r="I8" s="561">
        <v>4000000000</v>
      </c>
      <c r="J8" s="561">
        <v>11200000000</v>
      </c>
      <c r="K8" s="561">
        <v>2920000000</v>
      </c>
      <c r="L8" s="561">
        <v>1800000000</v>
      </c>
      <c r="M8" s="561">
        <v>1120000000</v>
      </c>
      <c r="N8" s="561">
        <v>5100000000</v>
      </c>
      <c r="O8" s="561">
        <v>3500000000</v>
      </c>
      <c r="P8" s="561">
        <v>10000000000</v>
      </c>
      <c r="Q8" s="561">
        <v>180000000</v>
      </c>
      <c r="R8" s="561">
        <v>15121000000</v>
      </c>
      <c r="S8" s="561">
        <v>710000000</v>
      </c>
      <c r="T8" s="561">
        <v>21000000000</v>
      </c>
      <c r="U8" s="561">
        <v>3760000000</v>
      </c>
      <c r="V8" s="561">
        <v>1870000000</v>
      </c>
      <c r="W8" s="561">
        <v>2800000000</v>
      </c>
      <c r="X8" s="561">
        <v>8400000000</v>
      </c>
      <c r="Y8" s="561">
        <v>5250000000</v>
      </c>
      <c r="Z8" s="561">
        <v>5100000000</v>
      </c>
      <c r="AA8" s="561">
        <v>15050000000</v>
      </c>
      <c r="AB8" s="561">
        <v>3400000000</v>
      </c>
      <c r="AC8" s="561">
        <v>36000000000</v>
      </c>
      <c r="AD8" s="561">
        <v>12000000000</v>
      </c>
      <c r="AE8" s="561">
        <v>2160000000</v>
      </c>
      <c r="AF8" s="561">
        <v>4275000000</v>
      </c>
      <c r="AG8" s="561">
        <v>2740000000</v>
      </c>
      <c r="AH8" s="561">
        <v>3400000000</v>
      </c>
      <c r="AI8" s="561">
        <v>5880000000</v>
      </c>
      <c r="AJ8" s="561">
        <v>2350000000</v>
      </c>
      <c r="AK8" s="561">
        <v>2927000000</v>
      </c>
      <c r="AL8" s="561">
        <v>1490000000</v>
      </c>
      <c r="AM8" s="561">
        <v>8100000000</v>
      </c>
      <c r="AN8" s="561">
        <v>3250000000</v>
      </c>
      <c r="AO8" s="561">
        <v>888000000</v>
      </c>
      <c r="AP8" s="561">
        <v>2300000000</v>
      </c>
      <c r="AQ8" s="561">
        <v>5831000000</v>
      </c>
      <c r="AR8" s="561">
        <v>6510000000</v>
      </c>
      <c r="AS8" s="561">
        <v>31300000000</v>
      </c>
      <c r="AT8" s="561">
        <v>7000000000</v>
      </c>
      <c r="AU8" s="561">
        <v>6090000000</v>
      </c>
      <c r="AV8" s="561">
        <v>10200000000</v>
      </c>
      <c r="AW8" s="561">
        <v>2100000000</v>
      </c>
      <c r="AX8" s="561">
        <v>7260000000</v>
      </c>
      <c r="AY8" s="561">
        <v>4335000000</v>
      </c>
      <c r="AZ8" s="561">
        <v>15080000000</v>
      </c>
      <c r="BA8" s="561">
        <v>2140000000</v>
      </c>
      <c r="BB8" s="561">
        <v>4150000000</v>
      </c>
      <c r="BC8" s="561">
        <v>2900000000</v>
      </c>
      <c r="BD8" s="561">
        <v>1560000000</v>
      </c>
      <c r="BE8" s="561">
        <v>3150000000</v>
      </c>
      <c r="BF8" s="561">
        <v>1670000000</v>
      </c>
      <c r="BG8" s="561">
        <v>2810000000</v>
      </c>
      <c r="BH8" s="561">
        <v>2140000000</v>
      </c>
      <c r="BI8" s="561">
        <v>1920000000</v>
      </c>
      <c r="BJ8" s="561">
        <v>4137000000</v>
      </c>
      <c r="BK8" s="561">
        <v>10996000000</v>
      </c>
      <c r="BL8" s="561">
        <v>13000000000</v>
      </c>
      <c r="BM8" s="561">
        <v>5430000000</v>
      </c>
      <c r="BN8" s="561">
        <v>7220000000</v>
      </c>
      <c r="BO8" s="561">
        <v>6000000000</v>
      </c>
      <c r="BP8" s="562"/>
      <c r="BQ8" s="563"/>
      <c r="BR8" s="566"/>
      <c r="BS8" s="566"/>
      <c r="BT8" s="548"/>
      <c r="BU8" s="548"/>
    </row>
    <row r="9" spans="2:73" ht="19.5" customHeight="1">
      <c r="B9" s="904"/>
      <c r="C9" s="567"/>
      <c r="D9" s="568" t="s">
        <v>815</v>
      </c>
      <c r="E9" s="569">
        <v>0.04082881798113586</v>
      </c>
      <c r="F9" s="569">
        <v>0.007209512341962673</v>
      </c>
      <c r="G9" s="569">
        <v>0.00526791089704997</v>
      </c>
      <c r="H9" s="569">
        <v>0.006070640176600441</v>
      </c>
      <c r="I9" s="569">
        <v>0.010034115994380895</v>
      </c>
      <c r="J9" s="569">
        <v>0.028095524784266506</v>
      </c>
      <c r="K9" s="569">
        <v>0.007324904675898054</v>
      </c>
      <c r="L9" s="569">
        <v>0.004515352197471403</v>
      </c>
      <c r="M9" s="569">
        <v>0.0028095524784266506</v>
      </c>
      <c r="N9" s="569">
        <v>0.012793497892835641</v>
      </c>
      <c r="O9" s="569">
        <v>0.008779851495083283</v>
      </c>
      <c r="P9" s="569">
        <v>0.025085289985952237</v>
      </c>
      <c r="Q9" s="569">
        <v>0.0004515352197471403</v>
      </c>
      <c r="R9" s="569">
        <v>0.03793146698775838</v>
      </c>
      <c r="S9" s="569">
        <v>0.001781055589002609</v>
      </c>
      <c r="T9" s="569">
        <v>0.0526791089704997</v>
      </c>
      <c r="U9" s="569">
        <v>0.009432069034718042</v>
      </c>
      <c r="V9" s="569">
        <v>0.004690949227373068</v>
      </c>
      <c r="W9" s="569">
        <v>0.0070238811960666265</v>
      </c>
      <c r="X9" s="569">
        <v>0.02107164358819988</v>
      </c>
      <c r="Y9" s="569">
        <v>0.013169777242624924</v>
      </c>
      <c r="Z9" s="569">
        <v>0.012793497892835641</v>
      </c>
      <c r="AA9" s="569">
        <v>0.037753361428858115</v>
      </c>
      <c r="AB9" s="569">
        <v>0.00852899859522376</v>
      </c>
      <c r="AC9" s="569">
        <v>0.09030704394942805</v>
      </c>
      <c r="AD9" s="569">
        <v>0.030102347983142687</v>
      </c>
      <c r="AE9" s="569">
        <v>0.005418422636965683</v>
      </c>
      <c r="AF9" s="569">
        <v>0.010723961468994582</v>
      </c>
      <c r="AG9" s="569">
        <v>0.006873369456150913</v>
      </c>
      <c r="AH9" s="569">
        <v>0.00852899859522376</v>
      </c>
      <c r="AI9" s="569">
        <v>0.014750150511739916</v>
      </c>
      <c r="AJ9" s="569">
        <v>0.0058950431466987755</v>
      </c>
      <c r="AK9" s="569">
        <v>0.00734246437888822</v>
      </c>
      <c r="AL9" s="569">
        <v>0.0037377082079068833</v>
      </c>
      <c r="AM9" s="569">
        <v>0.020319084888621313</v>
      </c>
      <c r="AN9" s="569">
        <v>0.008152719245434478</v>
      </c>
      <c r="AO9" s="569">
        <v>0.0022275737507525587</v>
      </c>
      <c r="AP9" s="569">
        <v>0.005769616696769015</v>
      </c>
      <c r="AQ9" s="569">
        <v>0.01462723259080875</v>
      </c>
      <c r="AR9" s="569">
        <v>0.016330523780854908</v>
      </c>
      <c r="AS9" s="569">
        <v>0.0785169576560305</v>
      </c>
      <c r="AT9" s="569">
        <v>0.017559702990166567</v>
      </c>
      <c r="AU9" s="569">
        <v>0.015276941601444913</v>
      </c>
      <c r="AV9" s="569">
        <v>0.025586995785671283</v>
      </c>
      <c r="AW9" s="569">
        <v>0.00526791089704997</v>
      </c>
      <c r="AX9" s="569">
        <v>0.018211920529801324</v>
      </c>
      <c r="AY9" s="569">
        <v>0.010874473208910294</v>
      </c>
      <c r="AZ9" s="569">
        <v>0.037828617298815974</v>
      </c>
      <c r="BA9" s="569">
        <v>0.005368252056993779</v>
      </c>
      <c r="BB9" s="569">
        <v>0.010410395344170178</v>
      </c>
      <c r="BC9" s="569">
        <v>0.007274734095926149</v>
      </c>
      <c r="BD9" s="569">
        <v>0.0039133052378085495</v>
      </c>
      <c r="BE9" s="569">
        <v>0.007901866345574955</v>
      </c>
      <c r="BF9" s="569">
        <v>0.004189243427654024</v>
      </c>
      <c r="BG9" s="569">
        <v>0.007048966486052579</v>
      </c>
      <c r="BH9" s="569">
        <v>0.005368252056993779</v>
      </c>
      <c r="BI9" s="569">
        <v>0.00481637567730283</v>
      </c>
      <c r="BJ9" s="569">
        <v>0.01037778446718844</v>
      </c>
      <c r="BK9" s="569">
        <v>0.02758378486855308</v>
      </c>
      <c r="BL9" s="569">
        <v>0.03261087698173791</v>
      </c>
      <c r="BM9" s="569">
        <v>0.013621312462372064</v>
      </c>
      <c r="BN9" s="569">
        <v>0.018111579369857515</v>
      </c>
      <c r="BO9" s="569">
        <v>0.015051173991571343</v>
      </c>
      <c r="BR9" s="566"/>
      <c r="BS9" s="566"/>
      <c r="BT9" s="548"/>
      <c r="BU9" s="548"/>
    </row>
    <row r="10" spans="2:73" ht="19.5" customHeight="1">
      <c r="B10" s="904"/>
      <c r="C10" s="567"/>
      <c r="D10" s="568" t="s">
        <v>881</v>
      </c>
      <c r="E10" s="572">
        <v>11211000000</v>
      </c>
      <c r="F10" s="572">
        <v>1556000000</v>
      </c>
      <c r="G10" s="572">
        <v>1290000000</v>
      </c>
      <c r="H10" s="572">
        <v>1910000000</v>
      </c>
      <c r="I10" s="572">
        <v>2264000000</v>
      </c>
      <c r="J10" s="572">
        <v>7700000000</v>
      </c>
      <c r="K10" s="572">
        <v>1850000000</v>
      </c>
      <c r="L10" s="572">
        <v>1548000000</v>
      </c>
      <c r="M10" s="572">
        <v>997000000</v>
      </c>
      <c r="N10" s="572">
        <v>4190000000</v>
      </c>
      <c r="O10" s="572">
        <v>1560000000</v>
      </c>
      <c r="P10" s="572">
        <v>5100000000</v>
      </c>
      <c r="Q10" s="572">
        <v>140400000</v>
      </c>
      <c r="R10" s="572">
        <v>12703600000</v>
      </c>
      <c r="S10" s="572">
        <v>220000000</v>
      </c>
      <c r="T10" s="572">
        <v>19698000000</v>
      </c>
      <c r="U10" s="572">
        <v>2850000000</v>
      </c>
      <c r="V10" s="572">
        <v>1204000000</v>
      </c>
      <c r="W10" s="572">
        <v>2210000000</v>
      </c>
      <c r="X10" s="572">
        <v>7760000000</v>
      </c>
      <c r="Y10" s="572">
        <v>4680000000</v>
      </c>
      <c r="Z10" s="572">
        <v>3315000000</v>
      </c>
      <c r="AA10" s="572">
        <v>12850000000</v>
      </c>
      <c r="AB10" s="572">
        <v>3332000000</v>
      </c>
      <c r="AC10" s="572">
        <v>36000000000</v>
      </c>
      <c r="AD10" s="572">
        <v>10000000000</v>
      </c>
      <c r="AE10" s="572">
        <v>1940000000</v>
      </c>
      <c r="AF10" s="572">
        <v>3744000000</v>
      </c>
      <c r="AG10" s="572">
        <v>1962900000</v>
      </c>
      <c r="AH10" s="572">
        <v>2966841187</v>
      </c>
      <c r="AI10" s="572">
        <v>2310000000</v>
      </c>
      <c r="AJ10" s="572">
        <v>1168000000</v>
      </c>
      <c r="AK10" s="572">
        <v>1224000000</v>
      </c>
      <c r="AL10" s="572">
        <v>574000000</v>
      </c>
      <c r="AM10" s="572">
        <v>3510000000</v>
      </c>
      <c r="AN10" s="572">
        <v>1510000000</v>
      </c>
      <c r="AO10" s="572">
        <v>399000000</v>
      </c>
      <c r="AP10" s="572">
        <v>1547000000</v>
      </c>
      <c r="AQ10" s="572">
        <v>3987000000</v>
      </c>
      <c r="AR10" s="572">
        <v>2031120000</v>
      </c>
      <c r="AS10" s="572">
        <v>16526400000</v>
      </c>
      <c r="AT10" s="572">
        <v>5712000000</v>
      </c>
      <c r="AU10" s="572">
        <v>3024294000</v>
      </c>
      <c r="AV10" s="572">
        <v>3612000000</v>
      </c>
      <c r="AW10" s="572">
        <v>710000000</v>
      </c>
      <c r="AX10" s="572">
        <v>5356000000</v>
      </c>
      <c r="AY10" s="572">
        <v>2198000000</v>
      </c>
      <c r="AZ10" s="572">
        <v>8950000000</v>
      </c>
      <c r="BA10" s="572">
        <v>587000000</v>
      </c>
      <c r="BB10" s="572">
        <v>3315000000</v>
      </c>
      <c r="BC10" s="572">
        <v>1741000000</v>
      </c>
      <c r="BD10" s="572">
        <v>587000000</v>
      </c>
      <c r="BE10" s="572">
        <v>744000000</v>
      </c>
      <c r="BF10" s="572">
        <v>401000000</v>
      </c>
      <c r="BG10" s="572">
        <v>1257000000</v>
      </c>
      <c r="BH10" s="572">
        <v>1230000000</v>
      </c>
      <c r="BI10" s="572">
        <v>1000000000</v>
      </c>
      <c r="BJ10" s="572">
        <v>1774000000</v>
      </c>
      <c r="BK10" s="572">
        <v>5091148000</v>
      </c>
      <c r="BL10" s="572">
        <v>10222023000</v>
      </c>
      <c r="BM10" s="572">
        <v>3550000000</v>
      </c>
      <c r="BN10" s="572">
        <v>2240000000</v>
      </c>
      <c r="BO10" s="572">
        <v>4998000000</v>
      </c>
      <c r="BP10" s="562"/>
      <c r="BQ10" s="563"/>
      <c r="BR10" s="566"/>
      <c r="BS10" s="566"/>
      <c r="BT10" s="548"/>
      <c r="BU10" s="548"/>
    </row>
    <row r="11" spans="2:73" ht="19.5" customHeight="1">
      <c r="B11" s="904"/>
      <c r="C11" s="567"/>
      <c r="D11" s="568" t="s">
        <v>882</v>
      </c>
      <c r="E11" s="572">
        <v>5065000000</v>
      </c>
      <c r="F11" s="572">
        <v>1318000000</v>
      </c>
      <c r="G11" s="572">
        <v>810000000</v>
      </c>
      <c r="H11" s="572">
        <v>510000000</v>
      </c>
      <c r="I11" s="572">
        <v>1736000000</v>
      </c>
      <c r="J11" s="572">
        <v>3500000000</v>
      </c>
      <c r="K11" s="572">
        <v>1070000000</v>
      </c>
      <c r="L11" s="572">
        <v>252000000</v>
      </c>
      <c r="M11" s="572">
        <v>123000000</v>
      </c>
      <c r="N11" s="572">
        <v>910000000</v>
      </c>
      <c r="O11" s="572">
        <v>1940000000</v>
      </c>
      <c r="P11" s="572">
        <v>4900000000</v>
      </c>
      <c r="Q11" s="572">
        <v>39600000</v>
      </c>
      <c r="R11" s="572">
        <v>2417400000</v>
      </c>
      <c r="S11" s="572">
        <v>490000000</v>
      </c>
      <c r="T11" s="572">
        <v>1302000000</v>
      </c>
      <c r="U11" s="572">
        <v>910000000</v>
      </c>
      <c r="V11" s="572">
        <v>666000000</v>
      </c>
      <c r="W11" s="572">
        <v>590000000</v>
      </c>
      <c r="X11" s="572">
        <v>640000000</v>
      </c>
      <c r="Y11" s="572">
        <v>570000000</v>
      </c>
      <c r="Z11" s="572">
        <v>1785000000</v>
      </c>
      <c r="AA11" s="572">
        <v>2200000000</v>
      </c>
      <c r="AB11" s="572">
        <v>68000000</v>
      </c>
      <c r="AC11" s="572">
        <v>0</v>
      </c>
      <c r="AD11" s="572">
        <v>2000000000</v>
      </c>
      <c r="AE11" s="572">
        <v>220000000</v>
      </c>
      <c r="AF11" s="572">
        <v>531000000</v>
      </c>
      <c r="AG11" s="572">
        <v>777100000</v>
      </c>
      <c r="AH11" s="572">
        <v>433158813</v>
      </c>
      <c r="AI11" s="572">
        <v>3570000000</v>
      </c>
      <c r="AJ11" s="572">
        <v>1182000000</v>
      </c>
      <c r="AK11" s="572">
        <v>1703000000</v>
      </c>
      <c r="AL11" s="572">
        <v>916000000</v>
      </c>
      <c r="AM11" s="572">
        <v>4590000000</v>
      </c>
      <c r="AN11" s="572">
        <v>1740000000</v>
      </c>
      <c r="AO11" s="572">
        <v>489000000</v>
      </c>
      <c r="AP11" s="572">
        <v>753000000</v>
      </c>
      <c r="AQ11" s="572">
        <v>1844000000</v>
      </c>
      <c r="AR11" s="572">
        <v>4478880000</v>
      </c>
      <c r="AS11" s="572">
        <v>14773600000</v>
      </c>
      <c r="AT11" s="572">
        <v>1288000000</v>
      </c>
      <c r="AU11" s="572">
        <v>3065706000</v>
      </c>
      <c r="AV11" s="572">
        <v>6588000000</v>
      </c>
      <c r="AW11" s="572">
        <v>1390000000</v>
      </c>
      <c r="AX11" s="572">
        <v>1904000000</v>
      </c>
      <c r="AY11" s="572">
        <v>2137000000</v>
      </c>
      <c r="AZ11" s="572">
        <v>6130000000</v>
      </c>
      <c r="BA11" s="572">
        <v>1553000000</v>
      </c>
      <c r="BB11" s="572">
        <v>835000000</v>
      </c>
      <c r="BC11" s="572">
        <v>1159000000</v>
      </c>
      <c r="BD11" s="572">
        <v>973000000</v>
      </c>
      <c r="BE11" s="572">
        <v>2406000000</v>
      </c>
      <c r="BF11" s="572">
        <v>1269000000</v>
      </c>
      <c r="BG11" s="572">
        <v>1553000000</v>
      </c>
      <c r="BH11" s="572">
        <v>910000000</v>
      </c>
      <c r="BI11" s="572">
        <v>920000000</v>
      </c>
      <c r="BJ11" s="572">
        <v>2363000000</v>
      </c>
      <c r="BK11" s="572">
        <v>5904852000</v>
      </c>
      <c r="BL11" s="572">
        <v>2777977000</v>
      </c>
      <c r="BM11" s="572">
        <v>1880000000</v>
      </c>
      <c r="BN11" s="572">
        <v>4980000000</v>
      </c>
      <c r="BO11" s="572">
        <v>1002000000</v>
      </c>
      <c r="BP11" s="562"/>
      <c r="BQ11" s="563"/>
      <c r="BR11" s="566"/>
      <c r="BS11" s="566"/>
      <c r="BT11" s="548"/>
      <c r="BU11" s="548"/>
    </row>
    <row r="12" spans="2:73" ht="19.5" customHeight="1">
      <c r="B12" s="904"/>
      <c r="C12" s="575" t="s">
        <v>883</v>
      </c>
      <c r="D12" s="576"/>
      <c r="E12" s="577">
        <v>16200000000</v>
      </c>
      <c r="F12" s="577">
        <v>2860000000</v>
      </c>
      <c r="G12" s="577">
        <v>2100000000</v>
      </c>
      <c r="H12" s="577">
        <v>2541000000</v>
      </c>
      <c r="I12" s="577">
        <v>4040000000</v>
      </c>
      <c r="J12" s="577">
        <v>12000000000</v>
      </c>
      <c r="K12" s="577">
        <v>2920000000</v>
      </c>
      <c r="L12" s="577">
        <v>1800000000</v>
      </c>
      <c r="M12" s="577">
        <v>1090000000</v>
      </c>
      <c r="N12" s="577">
        <v>5080000000</v>
      </c>
      <c r="O12" s="577">
        <v>3400000000</v>
      </c>
      <c r="P12" s="577">
        <v>9670000000</v>
      </c>
      <c r="Q12" s="577">
        <v>180000000</v>
      </c>
      <c r="R12" s="577">
        <v>15210000000</v>
      </c>
      <c r="S12" s="577">
        <v>730000000</v>
      </c>
      <c r="T12" s="577">
        <v>20900000000</v>
      </c>
      <c r="U12" s="577">
        <v>3760000000</v>
      </c>
      <c r="V12" s="577">
        <v>1880000000</v>
      </c>
      <c r="W12" s="577">
        <v>3010000000</v>
      </c>
      <c r="X12" s="577">
        <v>8490000000</v>
      </c>
      <c r="Y12" s="577">
        <v>5250000000</v>
      </c>
      <c r="Z12" s="577">
        <v>6080000000</v>
      </c>
      <c r="AA12" s="577">
        <v>11000000000</v>
      </c>
      <c r="AB12" s="577">
        <v>3420000000</v>
      </c>
      <c r="AC12" s="577">
        <v>36900000000</v>
      </c>
      <c r="AD12" s="577">
        <v>12000000000</v>
      </c>
      <c r="AE12" s="577">
        <v>2080000000</v>
      </c>
      <c r="AF12" s="577">
        <v>4460000000</v>
      </c>
      <c r="AG12" s="577">
        <v>2555000000</v>
      </c>
      <c r="AH12" s="577">
        <v>3400000000</v>
      </c>
      <c r="AI12" s="577">
        <v>5880000000</v>
      </c>
      <c r="AJ12" s="577">
        <v>2400000000</v>
      </c>
      <c r="AK12" s="577">
        <v>3090000000</v>
      </c>
      <c r="AL12" s="577">
        <v>1960000000</v>
      </c>
      <c r="AM12" s="577">
        <v>8240000000</v>
      </c>
      <c r="AN12" s="577">
        <v>3270000000</v>
      </c>
      <c r="AO12" s="577">
        <v>903000000</v>
      </c>
      <c r="AP12" s="577">
        <v>2300000000</v>
      </c>
      <c r="AQ12" s="577">
        <v>7110000000</v>
      </c>
      <c r="AR12" s="577">
        <v>5810000000</v>
      </c>
      <c r="AS12" s="577">
        <v>31400000000</v>
      </c>
      <c r="AT12" s="577">
        <v>7010000000</v>
      </c>
      <c r="AU12" s="577">
        <v>6270000000</v>
      </c>
      <c r="AV12" s="577">
        <v>10890000000</v>
      </c>
      <c r="AW12" s="577">
        <v>2420000000</v>
      </c>
      <c r="AX12" s="577">
        <v>7010000000</v>
      </c>
      <c r="AY12" s="577">
        <v>4400000000</v>
      </c>
      <c r="AZ12" s="577">
        <v>15236000000</v>
      </c>
      <c r="BA12" s="577">
        <v>2140000000</v>
      </c>
      <c r="BB12" s="577">
        <v>4150000000</v>
      </c>
      <c r="BC12" s="577">
        <v>2914000000</v>
      </c>
      <c r="BD12" s="577">
        <v>1670000000</v>
      </c>
      <c r="BE12" s="577">
        <v>3150000000</v>
      </c>
      <c r="BF12" s="577">
        <v>1670000000</v>
      </c>
      <c r="BG12" s="577">
        <v>2850000000</v>
      </c>
      <c r="BH12" s="577">
        <v>2160000000</v>
      </c>
      <c r="BI12" s="577">
        <v>1950000000</v>
      </c>
      <c r="BJ12" s="577">
        <v>3940000000</v>
      </c>
      <c r="BK12" s="577">
        <v>11000000000</v>
      </c>
      <c r="BL12" s="577">
        <v>12600000000</v>
      </c>
      <c r="BM12" s="577">
        <v>4940000000</v>
      </c>
      <c r="BN12" s="577">
        <v>7380000000</v>
      </c>
      <c r="BO12" s="577">
        <v>5500000000</v>
      </c>
      <c r="BP12" s="562"/>
      <c r="BQ12" s="563"/>
      <c r="BR12" s="566"/>
      <c r="BS12" s="566"/>
      <c r="BT12" s="548"/>
      <c r="BU12" s="548"/>
    </row>
    <row r="13" spans="2:73" ht="19.5" customHeight="1">
      <c r="B13" s="904"/>
      <c r="C13" s="580" t="s">
        <v>884</v>
      </c>
      <c r="D13" s="581"/>
      <c r="E13" s="573">
        <v>11700000000</v>
      </c>
      <c r="F13" s="573">
        <v>2250000000</v>
      </c>
      <c r="G13" s="573">
        <v>2200000000</v>
      </c>
      <c r="H13" s="573">
        <v>2970000000</v>
      </c>
      <c r="I13" s="573">
        <v>3090000000</v>
      </c>
      <c r="J13" s="573">
        <v>11300000000</v>
      </c>
      <c r="K13" s="573">
        <v>2700000000</v>
      </c>
      <c r="L13" s="573">
        <v>1830000000</v>
      </c>
      <c r="M13" s="573">
        <v>960000000</v>
      </c>
      <c r="N13" s="573">
        <v>4660000000</v>
      </c>
      <c r="O13" s="573">
        <v>4370000000</v>
      </c>
      <c r="P13" s="573">
        <v>7263000000</v>
      </c>
      <c r="Q13" s="573">
        <v>98000000</v>
      </c>
      <c r="R13" s="573">
        <v>13400000000</v>
      </c>
      <c r="S13" s="573">
        <v>813000000</v>
      </c>
      <c r="T13" s="573">
        <v>12800000000</v>
      </c>
      <c r="U13" s="573">
        <v>2290000000</v>
      </c>
      <c r="V13" s="573">
        <v>1800000000</v>
      </c>
      <c r="W13" s="573">
        <v>3120000000</v>
      </c>
      <c r="X13" s="573">
        <v>6760000000</v>
      </c>
      <c r="Y13" s="573">
        <v>4580000000</v>
      </c>
      <c r="Z13" s="573">
        <v>5760000000</v>
      </c>
      <c r="AA13" s="573">
        <v>10600000000</v>
      </c>
      <c r="AB13" s="573">
        <v>3250000000</v>
      </c>
      <c r="AC13" s="573">
        <v>36800000000</v>
      </c>
      <c r="AD13" s="573">
        <v>12300000000</v>
      </c>
      <c r="AE13" s="573">
        <v>1450000000</v>
      </c>
      <c r="AF13" s="573">
        <v>3320000000</v>
      </c>
      <c r="AG13" s="573">
        <v>2440000000</v>
      </c>
      <c r="AH13" s="573">
        <v>2670000000</v>
      </c>
      <c r="AI13" s="573">
        <v>5980000000</v>
      </c>
      <c r="AJ13" s="573">
        <v>1640000000</v>
      </c>
      <c r="AK13" s="573">
        <v>2380000000</v>
      </c>
      <c r="AL13" s="573">
        <v>1730000000</v>
      </c>
      <c r="AM13" s="573">
        <v>7400000000</v>
      </c>
      <c r="AN13" s="573">
        <v>4420000000</v>
      </c>
      <c r="AO13" s="573">
        <v>1050000000</v>
      </c>
      <c r="AP13" s="573">
        <v>1840000000</v>
      </c>
      <c r="AQ13" s="573">
        <v>6240000000</v>
      </c>
      <c r="AR13" s="573">
        <v>5240000000</v>
      </c>
      <c r="AS13" s="573">
        <v>32700000000</v>
      </c>
      <c r="AT13" s="573">
        <v>6880000000</v>
      </c>
      <c r="AU13" s="573">
        <v>6270000000</v>
      </c>
      <c r="AV13" s="573">
        <v>12500000000</v>
      </c>
      <c r="AW13" s="573">
        <v>2540000000</v>
      </c>
      <c r="AX13" s="573">
        <v>5140000000</v>
      </c>
      <c r="AY13" s="573">
        <v>3990000000</v>
      </c>
      <c r="AZ13" s="573">
        <v>14400000000</v>
      </c>
      <c r="BA13" s="573">
        <v>2180000000</v>
      </c>
      <c r="BB13" s="573">
        <v>3220000000</v>
      </c>
      <c r="BC13" s="573">
        <v>2780000000</v>
      </c>
      <c r="BD13" s="573">
        <v>1370000000</v>
      </c>
      <c r="BE13" s="573">
        <v>3280000000</v>
      </c>
      <c r="BF13" s="573">
        <v>1580000000</v>
      </c>
      <c r="BG13" s="573">
        <v>2060000000</v>
      </c>
      <c r="BH13" s="573">
        <v>2090000000</v>
      </c>
      <c r="BI13" s="573">
        <v>1640000000</v>
      </c>
      <c r="BJ13" s="573">
        <v>2800000000</v>
      </c>
      <c r="BK13" s="573">
        <v>11300000000</v>
      </c>
      <c r="BL13" s="573">
        <v>13600000000</v>
      </c>
      <c r="BM13" s="573">
        <v>4360000000</v>
      </c>
      <c r="BN13" s="573">
        <v>6460000000</v>
      </c>
      <c r="BO13" s="573">
        <v>4610000000</v>
      </c>
      <c r="BP13" s="562"/>
      <c r="BQ13" s="563"/>
      <c r="BR13" s="566"/>
      <c r="BS13" s="566"/>
      <c r="BT13" s="548"/>
      <c r="BU13" s="548"/>
    </row>
    <row r="14" spans="2:73" ht="19.5" customHeight="1">
      <c r="B14" s="904"/>
      <c r="C14" s="582"/>
      <c r="D14" s="583" t="s">
        <v>815</v>
      </c>
      <c r="E14" s="584">
        <v>0.032036011762966374</v>
      </c>
      <c r="F14" s="584">
        <v>0.006160771492878148</v>
      </c>
      <c r="G14" s="584">
        <v>0.006023865459703078</v>
      </c>
      <c r="H14" s="584">
        <v>0.008132218370599156</v>
      </c>
      <c r="I14" s="584">
        <v>0.008460792850219324</v>
      </c>
      <c r="J14" s="584">
        <v>0.03094076349756581</v>
      </c>
      <c r="K14" s="584">
        <v>0.007392925791453777</v>
      </c>
      <c r="L14" s="584">
        <v>0.00501076081420756</v>
      </c>
      <c r="M14" s="584">
        <v>0.002628595836961343</v>
      </c>
      <c r="N14" s="584">
        <v>0.01275964229191652</v>
      </c>
      <c r="O14" s="584">
        <v>0.011965587299501115</v>
      </c>
      <c r="P14" s="584">
        <v>0.019886970379010663</v>
      </c>
      <c r="Q14" s="584">
        <v>0.0002683358250231371</v>
      </c>
      <c r="R14" s="584">
        <v>0.03669081689091875</v>
      </c>
      <c r="S14" s="584">
        <v>0.0022260920994266373</v>
      </c>
      <c r="T14" s="584">
        <v>0.03504794449281791</v>
      </c>
      <c r="U14" s="584">
        <v>0.006270296319418204</v>
      </c>
      <c r="V14" s="584">
        <v>0.004928617194302518</v>
      </c>
      <c r="W14" s="584">
        <v>0.008542936470124366</v>
      </c>
      <c r="X14" s="584">
        <v>0.01850969568526946</v>
      </c>
      <c r="Y14" s="584">
        <v>0.012540592638836409</v>
      </c>
      <c r="Z14" s="584">
        <v>0.01577157502176806</v>
      </c>
      <c r="AA14" s="584">
        <v>0.02902407903311483</v>
      </c>
      <c r="AB14" s="584">
        <v>0.008898892156379547</v>
      </c>
      <c r="AC14" s="584">
        <v>0.10076284041685149</v>
      </c>
      <c r="AD14" s="584">
        <v>0.03367888416106721</v>
      </c>
      <c r="AE14" s="584">
        <v>0.0039702749620770285</v>
      </c>
      <c r="AF14" s="584">
        <v>0.009090560602824645</v>
      </c>
      <c r="AG14" s="584">
        <v>0.006681014418943414</v>
      </c>
      <c r="AH14" s="584">
        <v>0.007310782171548736</v>
      </c>
      <c r="AI14" s="584">
        <v>0.016373961567738366</v>
      </c>
      <c r="AJ14" s="584">
        <v>0.004490517888142294</v>
      </c>
      <c r="AK14" s="584">
        <v>0.00651672717913333</v>
      </c>
      <c r="AL14" s="584">
        <v>0.0047369487478574205</v>
      </c>
      <c r="AM14" s="584">
        <v>0.020262092909910354</v>
      </c>
      <c r="AN14" s="584">
        <v>0.012102493332676184</v>
      </c>
      <c r="AO14" s="584">
        <v>0.0028750266966764693</v>
      </c>
      <c r="AP14" s="584">
        <v>0.005038142020842575</v>
      </c>
      <c r="AQ14" s="584">
        <v>0.01708587294024873</v>
      </c>
      <c r="AR14" s="584">
        <v>0.014347752276747332</v>
      </c>
      <c r="AS14" s="584">
        <v>0.08953654569649576</v>
      </c>
      <c r="AT14" s="584">
        <v>0.018838270164889627</v>
      </c>
      <c r="AU14" s="584">
        <v>0.017168016560153772</v>
      </c>
      <c r="AV14" s="584">
        <v>0.03422650829376749</v>
      </c>
      <c r="AW14" s="584">
        <v>0.0069548264852935535</v>
      </c>
      <c r="AX14" s="584">
        <v>0.014073940210397191</v>
      </c>
      <c r="AY14" s="584">
        <v>0.010925101447370583</v>
      </c>
      <c r="AZ14" s="584">
        <v>0.039428937554420146</v>
      </c>
      <c r="BA14" s="584">
        <v>0.00596910304643305</v>
      </c>
      <c r="BB14" s="584">
        <v>0.008816748536474505</v>
      </c>
      <c r="BC14" s="584">
        <v>0.00761197544453389</v>
      </c>
      <c r="BD14" s="584">
        <v>0.003751225308996917</v>
      </c>
      <c r="BE14" s="584">
        <v>0.008981035776284589</v>
      </c>
      <c r="BF14" s="584">
        <v>0.00432623064833221</v>
      </c>
      <c r="BG14" s="584">
        <v>0.005640528566812882</v>
      </c>
      <c r="BH14" s="584">
        <v>0.005722672186717924</v>
      </c>
      <c r="BI14" s="584">
        <v>0.004490517888142294</v>
      </c>
      <c r="BJ14" s="584">
        <v>0.007666737857803918</v>
      </c>
      <c r="BK14" s="584">
        <v>0.03094076349756581</v>
      </c>
      <c r="BL14" s="584">
        <v>0.03723844102361903</v>
      </c>
      <c r="BM14" s="584">
        <v>0.0119382060928661</v>
      </c>
      <c r="BN14" s="584">
        <v>0.01768825948621904</v>
      </c>
      <c r="BO14" s="584">
        <v>0.01262273625874145</v>
      </c>
      <c r="BR14" s="566"/>
      <c r="BS14" s="566"/>
      <c r="BT14" s="548"/>
      <c r="BU14" s="548"/>
    </row>
    <row r="15" spans="2:73" ht="19.5" customHeight="1">
      <c r="B15" s="904"/>
      <c r="C15" s="580" t="s">
        <v>885</v>
      </c>
      <c r="D15" s="581"/>
      <c r="E15" s="573">
        <v>14809990017</v>
      </c>
      <c r="F15" s="573">
        <v>2458010311</v>
      </c>
      <c r="G15" s="573">
        <v>1980195848</v>
      </c>
      <c r="H15" s="573">
        <v>2398551880</v>
      </c>
      <c r="I15" s="573">
        <v>3421259487</v>
      </c>
      <c r="J15" s="573">
        <v>10858250132</v>
      </c>
      <c r="K15" s="573">
        <v>2683160525</v>
      </c>
      <c r="L15" s="573">
        <v>1773904544</v>
      </c>
      <c r="M15" s="573">
        <v>1141782945</v>
      </c>
      <c r="N15" s="573">
        <v>5281239195</v>
      </c>
      <c r="O15" s="573">
        <v>3085398450</v>
      </c>
      <c r="P15" s="573">
        <v>8814573934</v>
      </c>
      <c r="Q15" s="573">
        <v>177302806</v>
      </c>
      <c r="R15" s="573">
        <v>15720719483</v>
      </c>
      <c r="S15" s="573">
        <v>613863625</v>
      </c>
      <c r="T15" s="573">
        <v>21974636281</v>
      </c>
      <c r="U15" s="573">
        <v>3930851577</v>
      </c>
      <c r="V15" s="573">
        <v>1810289014</v>
      </c>
      <c r="W15" s="573">
        <v>2893834290</v>
      </c>
      <c r="X15" s="573">
        <v>8728974995</v>
      </c>
      <c r="Y15" s="573">
        <v>5244204623</v>
      </c>
      <c r="Z15" s="573">
        <v>5068243846</v>
      </c>
      <c r="AA15" s="573">
        <v>15209889894</v>
      </c>
      <c r="AB15" s="573">
        <v>3637070451</v>
      </c>
      <c r="AC15" s="573">
        <v>38388259415</v>
      </c>
      <c r="AD15" s="573">
        <v>11636159474</v>
      </c>
      <c r="AE15" s="573">
        <v>2197589719</v>
      </c>
      <c r="AF15" s="573">
        <v>4334271175</v>
      </c>
      <c r="AG15" s="573">
        <v>2717355218</v>
      </c>
      <c r="AH15" s="573">
        <v>3371277157</v>
      </c>
      <c r="AI15" s="573">
        <v>4547971295</v>
      </c>
      <c r="AJ15" s="573">
        <v>2395259138</v>
      </c>
      <c r="AK15" s="573">
        <v>2639515615</v>
      </c>
      <c r="AL15" s="573">
        <v>1489911346</v>
      </c>
      <c r="AM15" s="573">
        <v>7147644956</v>
      </c>
      <c r="AN15" s="573">
        <v>3094556066</v>
      </c>
      <c r="AO15" s="573">
        <v>783132191</v>
      </c>
      <c r="AP15" s="573">
        <v>2190871908</v>
      </c>
      <c r="AQ15" s="573">
        <v>5531192332</v>
      </c>
      <c r="AR15" s="573">
        <v>5801159717</v>
      </c>
      <c r="AS15" s="573">
        <v>29574967482</v>
      </c>
      <c r="AT15" s="573">
        <v>6958109554</v>
      </c>
      <c r="AU15" s="573">
        <v>6287358997</v>
      </c>
      <c r="AV15" s="573">
        <v>7721627272</v>
      </c>
      <c r="AW15" s="573">
        <v>1872249231</v>
      </c>
      <c r="AX15" s="573">
        <v>7217274479</v>
      </c>
      <c r="AY15" s="573">
        <v>4029059813</v>
      </c>
      <c r="AZ15" s="573">
        <v>14301778759</v>
      </c>
      <c r="BA15" s="573">
        <v>1781172504</v>
      </c>
      <c r="BB15" s="573">
        <v>4145290254</v>
      </c>
      <c r="BC15" s="573">
        <v>3160029738</v>
      </c>
      <c r="BD15" s="573">
        <v>1419849010</v>
      </c>
      <c r="BE15" s="573">
        <v>2346606752</v>
      </c>
      <c r="BF15" s="573">
        <v>1279412066</v>
      </c>
      <c r="BG15" s="573">
        <v>2273348172</v>
      </c>
      <c r="BH15" s="573">
        <v>2134764331</v>
      </c>
      <c r="BI15" s="573">
        <v>1781703131</v>
      </c>
      <c r="BJ15" s="573">
        <v>4144956717</v>
      </c>
      <c r="BK15" s="573">
        <v>11324229564</v>
      </c>
      <c r="BL15" s="573">
        <v>12541505028</v>
      </c>
      <c r="BM15" s="573">
        <v>5224126641</v>
      </c>
      <c r="BN15" s="573">
        <v>6582601767</v>
      </c>
      <c r="BO15" s="573">
        <v>6002450773</v>
      </c>
      <c r="BP15" s="562"/>
      <c r="BQ15" s="563"/>
      <c r="BR15" s="566"/>
      <c r="BS15" s="566"/>
      <c r="BT15" s="548"/>
      <c r="BU15" s="548"/>
    </row>
    <row r="16" spans="2:73" ht="19.5" customHeight="1">
      <c r="B16" s="904"/>
      <c r="C16" s="580"/>
      <c r="D16" s="581" t="s">
        <v>881</v>
      </c>
      <c r="E16" s="573">
        <v>11362939945</v>
      </c>
      <c r="F16" s="573">
        <v>1579647815</v>
      </c>
      <c r="G16" s="573">
        <v>1292863710</v>
      </c>
      <c r="H16" s="573">
        <v>1934577476</v>
      </c>
      <c r="I16" s="573">
        <v>2272200106</v>
      </c>
      <c r="J16" s="573">
        <v>7955529906</v>
      </c>
      <c r="K16" s="573">
        <v>1857075532</v>
      </c>
      <c r="L16" s="573">
        <v>1586065124</v>
      </c>
      <c r="M16" s="573">
        <v>1037443199</v>
      </c>
      <c r="N16" s="573">
        <v>4332373220</v>
      </c>
      <c r="O16" s="573">
        <v>1611990046</v>
      </c>
      <c r="P16" s="573">
        <v>5253401495</v>
      </c>
      <c r="Q16" s="573">
        <v>143227913</v>
      </c>
      <c r="R16" s="573">
        <v>12965506505</v>
      </c>
      <c r="S16" s="573">
        <v>229517974</v>
      </c>
      <c r="T16" s="573">
        <v>19878334468</v>
      </c>
      <c r="U16" s="573">
        <v>2959291111</v>
      </c>
      <c r="V16" s="573">
        <v>1215788093</v>
      </c>
      <c r="W16" s="573">
        <v>2299343912</v>
      </c>
      <c r="X16" s="573">
        <v>8019076449</v>
      </c>
      <c r="Y16" s="573">
        <v>4719302194</v>
      </c>
      <c r="Z16" s="573">
        <v>3433112238</v>
      </c>
      <c r="AA16" s="573">
        <v>13156899031</v>
      </c>
      <c r="AB16" s="573">
        <v>3462975218</v>
      </c>
      <c r="AC16" s="573">
        <v>38388259415</v>
      </c>
      <c r="AD16" s="573">
        <v>10130956745</v>
      </c>
      <c r="AE16" s="573">
        <v>2002997901</v>
      </c>
      <c r="AF16" s="573">
        <v>3863493919</v>
      </c>
      <c r="AG16" s="573">
        <v>2027146664</v>
      </c>
      <c r="AH16" s="573">
        <v>2992031543</v>
      </c>
      <c r="AI16" s="573">
        <v>2312708783</v>
      </c>
      <c r="AJ16" s="573">
        <v>1193409967</v>
      </c>
      <c r="AK16" s="573">
        <v>1225889584</v>
      </c>
      <c r="AL16" s="573">
        <v>599207093</v>
      </c>
      <c r="AM16" s="573">
        <v>3591617901</v>
      </c>
      <c r="AN16" s="573">
        <v>1573699807</v>
      </c>
      <c r="AO16" s="573">
        <v>400559620</v>
      </c>
      <c r="AP16" s="573">
        <v>1559474611</v>
      </c>
      <c r="AQ16" s="573">
        <v>4008558909</v>
      </c>
      <c r="AR16" s="573">
        <v>2053961908</v>
      </c>
      <c r="AS16" s="573">
        <v>16632136708</v>
      </c>
      <c r="AT16" s="573">
        <v>5764352075</v>
      </c>
      <c r="AU16" s="573">
        <v>3137956372</v>
      </c>
      <c r="AV16" s="573">
        <v>3615663549</v>
      </c>
      <c r="AW16" s="573">
        <v>721103782</v>
      </c>
      <c r="AX16" s="573">
        <v>5554752363</v>
      </c>
      <c r="AY16" s="573">
        <v>2274532468</v>
      </c>
      <c r="AZ16" s="573">
        <v>9256695011</v>
      </c>
      <c r="BA16" s="573">
        <v>587976987</v>
      </c>
      <c r="BB16" s="573">
        <v>3319864635</v>
      </c>
      <c r="BC16" s="573">
        <v>1743699894</v>
      </c>
      <c r="BD16" s="573">
        <v>588005576</v>
      </c>
      <c r="BE16" s="573">
        <v>750765127</v>
      </c>
      <c r="BF16" s="573">
        <v>404600863</v>
      </c>
      <c r="BG16" s="573">
        <v>1262323350</v>
      </c>
      <c r="BH16" s="573">
        <v>1268253751</v>
      </c>
      <c r="BI16" s="573">
        <v>1040624814</v>
      </c>
      <c r="BJ16" s="573">
        <v>1842469502</v>
      </c>
      <c r="BK16" s="573">
        <v>5300793094</v>
      </c>
      <c r="BL16" s="573">
        <v>10314723973</v>
      </c>
      <c r="BM16" s="573">
        <v>3695229911</v>
      </c>
      <c r="BN16" s="573">
        <v>2331478076</v>
      </c>
      <c r="BO16" s="573">
        <v>5158663570</v>
      </c>
      <c r="BP16" s="562"/>
      <c r="BQ16" s="563"/>
      <c r="BR16" s="566"/>
      <c r="BS16" s="566"/>
      <c r="BT16" s="548"/>
      <c r="BU16" s="548"/>
    </row>
    <row r="17" spans="2:73" ht="19.5" customHeight="1">
      <c r="B17" s="905"/>
      <c r="C17" s="580"/>
      <c r="D17" s="581" t="s">
        <v>882</v>
      </c>
      <c r="E17" s="573">
        <v>3447050072</v>
      </c>
      <c r="F17" s="573">
        <v>878362496</v>
      </c>
      <c r="G17" s="573">
        <v>687332138</v>
      </c>
      <c r="H17" s="573">
        <v>463974404</v>
      </c>
      <c r="I17" s="573">
        <v>1149059381</v>
      </c>
      <c r="J17" s="573">
        <v>2902720226</v>
      </c>
      <c r="K17" s="573">
        <v>826084993</v>
      </c>
      <c r="L17" s="573">
        <v>187839420</v>
      </c>
      <c r="M17" s="573">
        <v>104339746</v>
      </c>
      <c r="N17" s="573">
        <v>948865975</v>
      </c>
      <c r="O17" s="573">
        <v>1473408404</v>
      </c>
      <c r="P17" s="573">
        <v>3561172439</v>
      </c>
      <c r="Q17" s="573">
        <v>34074893</v>
      </c>
      <c r="R17" s="573">
        <v>2755212978</v>
      </c>
      <c r="S17" s="573">
        <v>384345651</v>
      </c>
      <c r="T17" s="573">
        <v>2096301813</v>
      </c>
      <c r="U17" s="573">
        <v>971560466</v>
      </c>
      <c r="V17" s="573">
        <v>594500921</v>
      </c>
      <c r="W17" s="573">
        <v>594490378</v>
      </c>
      <c r="X17" s="573">
        <v>709898546</v>
      </c>
      <c r="Y17" s="573">
        <v>524902429</v>
      </c>
      <c r="Z17" s="573">
        <v>1635131608</v>
      </c>
      <c r="AA17" s="573">
        <v>2052990863</v>
      </c>
      <c r="AB17" s="573">
        <v>174095233</v>
      </c>
      <c r="AC17" s="573">
        <v>0</v>
      </c>
      <c r="AD17" s="573">
        <v>1505202729</v>
      </c>
      <c r="AE17" s="573">
        <v>194591818</v>
      </c>
      <c r="AF17" s="573">
        <v>470777256</v>
      </c>
      <c r="AG17" s="573">
        <v>690208554</v>
      </c>
      <c r="AH17" s="573">
        <v>379245614</v>
      </c>
      <c r="AI17" s="573">
        <v>2235262512</v>
      </c>
      <c r="AJ17" s="573">
        <v>1201849171</v>
      </c>
      <c r="AK17" s="573">
        <v>1413626031</v>
      </c>
      <c r="AL17" s="573">
        <v>890704253</v>
      </c>
      <c r="AM17" s="573">
        <v>3556027055</v>
      </c>
      <c r="AN17" s="573">
        <v>1520856259</v>
      </c>
      <c r="AO17" s="573">
        <v>382572571</v>
      </c>
      <c r="AP17" s="573">
        <v>631397297</v>
      </c>
      <c r="AQ17" s="573">
        <v>1522633423</v>
      </c>
      <c r="AR17" s="573">
        <v>3747197809</v>
      </c>
      <c r="AS17" s="573">
        <v>12942830774</v>
      </c>
      <c r="AT17" s="573">
        <v>1193757479</v>
      </c>
      <c r="AU17" s="573">
        <v>3149402625</v>
      </c>
      <c r="AV17" s="573">
        <v>4105963723</v>
      </c>
      <c r="AW17" s="573">
        <v>1151145449</v>
      </c>
      <c r="AX17" s="573">
        <v>1662522116</v>
      </c>
      <c r="AY17" s="573">
        <v>1754527345</v>
      </c>
      <c r="AZ17" s="573">
        <v>5045083748</v>
      </c>
      <c r="BA17" s="573">
        <v>1193195517</v>
      </c>
      <c r="BB17" s="573">
        <v>825425619</v>
      </c>
      <c r="BC17" s="573">
        <v>1416329844</v>
      </c>
      <c r="BD17" s="573">
        <v>831843434</v>
      </c>
      <c r="BE17" s="573">
        <v>1595841625</v>
      </c>
      <c r="BF17" s="573">
        <v>874811203</v>
      </c>
      <c r="BG17" s="573">
        <v>1011024822</v>
      </c>
      <c r="BH17" s="573">
        <v>866510580</v>
      </c>
      <c r="BI17" s="573">
        <v>741078317</v>
      </c>
      <c r="BJ17" s="573">
        <v>2302487215</v>
      </c>
      <c r="BK17" s="573">
        <v>6023436470</v>
      </c>
      <c r="BL17" s="573">
        <v>2226781055</v>
      </c>
      <c r="BM17" s="573">
        <v>1528896730</v>
      </c>
      <c r="BN17" s="573">
        <v>4251123691</v>
      </c>
      <c r="BO17" s="573">
        <v>843787203</v>
      </c>
      <c r="BP17" s="562"/>
      <c r="BQ17" s="563"/>
      <c r="BR17" s="566"/>
      <c r="BS17" s="566"/>
      <c r="BT17" s="548"/>
      <c r="BU17" s="548"/>
    </row>
    <row r="18" spans="2:73" ht="19.5" customHeight="1">
      <c r="B18" s="900" t="s">
        <v>761</v>
      </c>
      <c r="C18" s="588" t="s">
        <v>816</v>
      </c>
      <c r="D18" s="589"/>
      <c r="E18" s="590">
        <v>10</v>
      </c>
      <c r="F18" s="590">
        <v>1</v>
      </c>
      <c r="G18" s="590">
        <v>4</v>
      </c>
      <c r="H18" s="590">
        <v>15</v>
      </c>
      <c r="I18" s="590">
        <v>6</v>
      </c>
      <c r="J18" s="590">
        <v>7</v>
      </c>
      <c r="K18" s="590">
        <v>2</v>
      </c>
      <c r="L18" s="590">
        <v>1</v>
      </c>
      <c r="M18" s="590">
        <v>0</v>
      </c>
      <c r="N18" s="590">
        <v>9</v>
      </c>
      <c r="O18" s="590">
        <v>3</v>
      </c>
      <c r="P18" s="590">
        <v>26</v>
      </c>
      <c r="Q18" s="590">
        <v>0</v>
      </c>
      <c r="R18" s="590">
        <v>24</v>
      </c>
      <c r="S18" s="590">
        <v>4</v>
      </c>
      <c r="T18" s="590">
        <v>29</v>
      </c>
      <c r="U18" s="590">
        <v>0</v>
      </c>
      <c r="V18" s="590">
        <v>4</v>
      </c>
      <c r="W18" s="590">
        <v>1</v>
      </c>
      <c r="X18" s="590">
        <v>8</v>
      </c>
      <c r="Y18" s="590">
        <v>2</v>
      </c>
      <c r="Z18" s="590">
        <v>7</v>
      </c>
      <c r="AA18" s="590">
        <v>6</v>
      </c>
      <c r="AB18" s="590">
        <v>8</v>
      </c>
      <c r="AC18" s="590">
        <v>1</v>
      </c>
      <c r="AD18" s="590">
        <v>1</v>
      </c>
      <c r="AE18" s="590">
        <v>3</v>
      </c>
      <c r="AF18" s="590">
        <v>6</v>
      </c>
      <c r="AG18" s="590">
        <v>1</v>
      </c>
      <c r="AH18" s="590">
        <v>1</v>
      </c>
      <c r="AI18" s="590">
        <v>5</v>
      </c>
      <c r="AJ18" s="590">
        <v>39</v>
      </c>
      <c r="AK18" s="590">
        <v>13</v>
      </c>
      <c r="AL18" s="590">
        <v>14</v>
      </c>
      <c r="AM18" s="590">
        <v>41</v>
      </c>
      <c r="AN18" s="590">
        <v>7</v>
      </c>
      <c r="AO18" s="590">
        <v>4</v>
      </c>
      <c r="AP18" s="590">
        <v>14</v>
      </c>
      <c r="AQ18" s="590">
        <v>1</v>
      </c>
      <c r="AR18" s="590">
        <v>32</v>
      </c>
      <c r="AS18" s="590">
        <v>10</v>
      </c>
      <c r="AT18" s="590">
        <v>14</v>
      </c>
      <c r="AU18" s="590">
        <v>4</v>
      </c>
      <c r="AV18" s="590">
        <v>1</v>
      </c>
      <c r="AW18" s="590">
        <v>1</v>
      </c>
      <c r="AX18" s="590">
        <v>1</v>
      </c>
      <c r="AY18" s="590">
        <v>3</v>
      </c>
      <c r="AZ18" s="590">
        <v>20</v>
      </c>
      <c r="BA18" s="590">
        <v>8</v>
      </c>
      <c r="BB18" s="590">
        <v>10</v>
      </c>
      <c r="BC18" s="590">
        <v>30</v>
      </c>
      <c r="BD18" s="590">
        <v>19</v>
      </c>
      <c r="BE18" s="590">
        <v>13</v>
      </c>
      <c r="BF18" s="590">
        <v>12</v>
      </c>
      <c r="BG18" s="590">
        <v>16</v>
      </c>
      <c r="BH18" s="590">
        <v>7</v>
      </c>
      <c r="BI18" s="590">
        <v>5</v>
      </c>
      <c r="BJ18" s="590">
        <v>3</v>
      </c>
      <c r="BK18" s="590">
        <v>18</v>
      </c>
      <c r="BL18" s="590">
        <v>1</v>
      </c>
      <c r="BM18" s="590">
        <v>1</v>
      </c>
      <c r="BN18" s="590">
        <v>1</v>
      </c>
      <c r="BO18" s="590">
        <v>6</v>
      </c>
      <c r="BR18" s="566"/>
      <c r="BS18" s="566"/>
      <c r="BT18" s="548"/>
      <c r="BU18" s="548"/>
    </row>
    <row r="19" spans="2:73" ht="19.5" customHeight="1">
      <c r="B19" s="901"/>
      <c r="C19" s="593" t="s">
        <v>817</v>
      </c>
      <c r="D19" s="594"/>
      <c r="E19" s="595">
        <v>7994.02</v>
      </c>
      <c r="F19" s="595">
        <v>2291.13</v>
      </c>
      <c r="G19" s="595">
        <v>2804.56</v>
      </c>
      <c r="H19" s="595">
        <v>3319.6</v>
      </c>
      <c r="I19" s="595">
        <v>3265.34</v>
      </c>
      <c r="J19" s="595">
        <v>14469.72</v>
      </c>
      <c r="K19" s="595">
        <v>4243.58</v>
      </c>
      <c r="L19" s="595">
        <v>1250.06</v>
      </c>
      <c r="M19" s="595">
        <v>687.34</v>
      </c>
      <c r="N19" s="595">
        <v>4224.96</v>
      </c>
      <c r="O19" s="595">
        <v>4088.44</v>
      </c>
      <c r="P19" s="595">
        <v>10982.03</v>
      </c>
      <c r="Q19" s="595">
        <v>168.75</v>
      </c>
      <c r="R19" s="595">
        <v>15196.08</v>
      </c>
      <c r="S19" s="595">
        <v>1253.39</v>
      </c>
      <c r="T19" s="595">
        <v>8863.98</v>
      </c>
      <c r="U19" s="595">
        <v>3405.73</v>
      </c>
      <c r="V19" s="595">
        <v>1700.57</v>
      </c>
      <c r="W19" s="595">
        <v>2488.36</v>
      </c>
      <c r="X19" s="595">
        <v>4760.09</v>
      </c>
      <c r="Y19" s="595">
        <v>3499.31</v>
      </c>
      <c r="Z19" s="595">
        <v>5299.89</v>
      </c>
      <c r="AA19" s="595">
        <v>6177.74</v>
      </c>
      <c r="AB19" s="595">
        <v>1899.27</v>
      </c>
      <c r="AC19" s="595">
        <v>11034.78</v>
      </c>
      <c r="AD19" s="595">
        <v>8076.85</v>
      </c>
      <c r="AE19" s="595">
        <v>651.29</v>
      </c>
      <c r="AF19" s="595">
        <v>1027.33</v>
      </c>
      <c r="AG19" s="595">
        <v>2347.81</v>
      </c>
      <c r="AH19" s="595">
        <v>1101.92</v>
      </c>
      <c r="AI19" s="595">
        <v>7022.76</v>
      </c>
      <c r="AJ19" s="595">
        <v>5536.38</v>
      </c>
      <c r="AK19" s="595">
        <v>6066.53</v>
      </c>
      <c r="AL19" s="595">
        <v>5284.75</v>
      </c>
      <c r="AM19" s="595">
        <v>15455.9</v>
      </c>
      <c r="AN19" s="595">
        <v>6490.05</v>
      </c>
      <c r="AO19" s="595">
        <v>1747.13</v>
      </c>
      <c r="AP19" s="595">
        <v>2983.91</v>
      </c>
      <c r="AQ19" s="595">
        <v>6023.39</v>
      </c>
      <c r="AR19" s="595">
        <v>12014.32</v>
      </c>
      <c r="AS19" s="595">
        <v>23987.4</v>
      </c>
      <c r="AT19" s="595">
        <v>6494.09</v>
      </c>
      <c r="AU19" s="595">
        <v>6871.45</v>
      </c>
      <c r="AV19" s="595">
        <v>31121.71</v>
      </c>
      <c r="AW19" s="595">
        <v>5963</v>
      </c>
      <c r="AX19" s="595">
        <v>19740.95</v>
      </c>
      <c r="AY19" s="595">
        <v>14960.69</v>
      </c>
      <c r="AZ19" s="595">
        <v>13066.69</v>
      </c>
      <c r="BA19" s="595">
        <v>5326.88</v>
      </c>
      <c r="BB19" s="595">
        <v>7163.08</v>
      </c>
      <c r="BC19" s="595">
        <v>6568.43</v>
      </c>
      <c r="BD19" s="595">
        <v>3946.36</v>
      </c>
      <c r="BE19" s="595">
        <v>7129.05</v>
      </c>
      <c r="BF19" s="595">
        <v>4875.12</v>
      </c>
      <c r="BG19" s="595">
        <v>3257.73</v>
      </c>
      <c r="BH19" s="595">
        <v>3930.21</v>
      </c>
      <c r="BI19" s="595">
        <v>3290.42</v>
      </c>
      <c r="BJ19" s="595">
        <v>7086.37</v>
      </c>
      <c r="BK19" s="595">
        <v>16654.33</v>
      </c>
      <c r="BL19" s="595">
        <v>18586.97</v>
      </c>
      <c r="BM19" s="595">
        <v>5303.98</v>
      </c>
      <c r="BN19" s="595">
        <v>35444.13</v>
      </c>
      <c r="BO19" s="595">
        <v>2484.39</v>
      </c>
      <c r="BP19" s="596"/>
      <c r="BQ19" s="597"/>
      <c r="BR19" s="566"/>
      <c r="BS19" s="566"/>
      <c r="BT19" s="548"/>
      <c r="BU19" s="548"/>
    </row>
    <row r="20" spans="2:73" ht="19.5" customHeight="1">
      <c r="B20" s="901"/>
      <c r="C20" s="582" t="s">
        <v>818</v>
      </c>
      <c r="D20" s="583"/>
      <c r="E20" s="598">
        <v>7994.02</v>
      </c>
      <c r="F20" s="598">
        <v>2291.13</v>
      </c>
      <c r="G20" s="598">
        <v>2804.56</v>
      </c>
      <c r="H20" s="598">
        <v>3319.6</v>
      </c>
      <c r="I20" s="598">
        <v>2306.71</v>
      </c>
      <c r="J20" s="598">
        <v>13489.37</v>
      </c>
      <c r="K20" s="598">
        <v>4243.58</v>
      </c>
      <c r="L20" s="598">
        <v>1250.06</v>
      </c>
      <c r="M20" s="598">
        <v>687.34</v>
      </c>
      <c r="N20" s="598">
        <v>4224.96</v>
      </c>
      <c r="O20" s="598">
        <v>4088.44</v>
      </c>
      <c r="P20" s="598">
        <v>10982.03</v>
      </c>
      <c r="Q20" s="598">
        <v>168.75</v>
      </c>
      <c r="R20" s="598">
        <v>15022.56</v>
      </c>
      <c r="S20" s="598">
        <v>1253.39</v>
      </c>
      <c r="T20" s="598">
        <v>7944.81</v>
      </c>
      <c r="U20" s="598">
        <v>0</v>
      </c>
      <c r="V20" s="598">
        <v>1528.84</v>
      </c>
      <c r="W20" s="598">
        <v>2488.36</v>
      </c>
      <c r="X20" s="598">
        <v>4670.48</v>
      </c>
      <c r="Y20" s="598">
        <v>3499.31</v>
      </c>
      <c r="Z20" s="598">
        <v>5299.89</v>
      </c>
      <c r="AA20" s="598">
        <v>6177.74</v>
      </c>
      <c r="AB20" s="598">
        <v>1899.27</v>
      </c>
      <c r="AC20" s="598">
        <v>11034.78</v>
      </c>
      <c r="AD20" s="598">
        <v>8076.85</v>
      </c>
      <c r="AE20" s="598">
        <v>498.28</v>
      </c>
      <c r="AF20" s="598">
        <v>1027.33</v>
      </c>
      <c r="AG20" s="598">
        <v>2347.81</v>
      </c>
      <c r="AH20" s="598">
        <v>1101.92</v>
      </c>
      <c r="AI20" s="598">
        <v>6540.64</v>
      </c>
      <c r="AJ20" s="598">
        <v>5265.33</v>
      </c>
      <c r="AK20" s="598">
        <v>6066.53</v>
      </c>
      <c r="AL20" s="598">
        <v>4499.78</v>
      </c>
      <c r="AM20" s="598">
        <v>14364.04</v>
      </c>
      <c r="AN20" s="598">
        <v>6119.16</v>
      </c>
      <c r="AO20" s="598">
        <v>1747.13</v>
      </c>
      <c r="AP20" s="598">
        <v>2983.91</v>
      </c>
      <c r="AQ20" s="598">
        <v>6023.39</v>
      </c>
      <c r="AR20" s="598">
        <v>10966.22</v>
      </c>
      <c r="AS20" s="598">
        <v>23769.88</v>
      </c>
      <c r="AT20" s="598">
        <v>6494.09</v>
      </c>
      <c r="AU20" s="598">
        <v>6871.45</v>
      </c>
      <c r="AV20" s="598">
        <v>31121.71</v>
      </c>
      <c r="AW20" s="598">
        <v>5963</v>
      </c>
      <c r="AX20" s="598">
        <v>19740.95</v>
      </c>
      <c r="AY20" s="598">
        <v>14960.69</v>
      </c>
      <c r="AZ20" s="598">
        <v>12911.37</v>
      </c>
      <c r="BA20" s="598">
        <v>5326.88</v>
      </c>
      <c r="BB20" s="598">
        <v>6800.2</v>
      </c>
      <c r="BC20" s="598">
        <v>6176.16</v>
      </c>
      <c r="BD20" s="598">
        <v>3678.36</v>
      </c>
      <c r="BE20" s="598">
        <v>6797.2</v>
      </c>
      <c r="BF20" s="598">
        <v>4794.03</v>
      </c>
      <c r="BG20" s="598">
        <v>3257.73</v>
      </c>
      <c r="BH20" s="598">
        <v>3286.51</v>
      </c>
      <c r="BI20" s="598">
        <v>3290.42</v>
      </c>
      <c r="BJ20" s="598">
        <v>6356.18</v>
      </c>
      <c r="BK20" s="598">
        <v>16644.71</v>
      </c>
      <c r="BL20" s="598">
        <v>18586.97</v>
      </c>
      <c r="BM20" s="598">
        <v>5303.98</v>
      </c>
      <c r="BN20" s="598">
        <v>35444.13</v>
      </c>
      <c r="BO20" s="598">
        <v>2484.39</v>
      </c>
      <c r="BP20" s="596"/>
      <c r="BQ20" s="597"/>
      <c r="BR20" s="566"/>
      <c r="BS20" s="566"/>
      <c r="BT20" s="548"/>
      <c r="BU20" s="548"/>
    </row>
    <row r="21" spans="2:73" ht="19.5" customHeight="1">
      <c r="B21" s="901"/>
      <c r="C21" s="581" t="s">
        <v>819</v>
      </c>
      <c r="D21" s="581"/>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R21" s="566"/>
      <c r="BS21" s="566"/>
      <c r="BT21" s="548"/>
      <c r="BU21" s="548"/>
    </row>
    <row r="22" spans="2:73" ht="19.5" customHeight="1">
      <c r="B22" s="901"/>
      <c r="C22" s="581"/>
      <c r="D22" s="581" t="s">
        <v>820</v>
      </c>
      <c r="E22" s="570">
        <v>1</v>
      </c>
      <c r="F22" s="570">
        <v>1</v>
      </c>
      <c r="G22" s="570">
        <v>1</v>
      </c>
      <c r="H22" s="570">
        <v>1</v>
      </c>
      <c r="I22" s="570">
        <v>0.706</v>
      </c>
      <c r="J22" s="570">
        <v>0.932</v>
      </c>
      <c r="K22" s="570">
        <v>1</v>
      </c>
      <c r="L22" s="570">
        <v>1</v>
      </c>
      <c r="M22" s="570">
        <v>1</v>
      </c>
      <c r="N22" s="570">
        <v>1</v>
      </c>
      <c r="O22" s="570">
        <v>1</v>
      </c>
      <c r="P22" s="570">
        <v>1</v>
      </c>
      <c r="Q22" s="570">
        <v>1</v>
      </c>
      <c r="R22" s="570">
        <v>0.989</v>
      </c>
      <c r="S22" s="570">
        <v>1</v>
      </c>
      <c r="T22" s="570">
        <v>0.896</v>
      </c>
      <c r="U22" s="570">
        <v>0</v>
      </c>
      <c r="V22" s="570">
        <v>0.899</v>
      </c>
      <c r="W22" s="570">
        <v>1</v>
      </c>
      <c r="X22" s="570">
        <v>0.981</v>
      </c>
      <c r="Y22" s="570">
        <v>1</v>
      </c>
      <c r="Z22" s="570">
        <v>1</v>
      </c>
      <c r="AA22" s="570">
        <v>1</v>
      </c>
      <c r="AB22" s="570">
        <v>1</v>
      </c>
      <c r="AC22" s="570">
        <v>1</v>
      </c>
      <c r="AD22" s="570">
        <v>1</v>
      </c>
      <c r="AE22" s="570">
        <v>0.765</v>
      </c>
      <c r="AF22" s="570">
        <v>1</v>
      </c>
      <c r="AG22" s="570">
        <v>1</v>
      </c>
      <c r="AH22" s="570">
        <v>1</v>
      </c>
      <c r="AI22" s="570">
        <v>0.931</v>
      </c>
      <c r="AJ22" s="570">
        <v>0.951</v>
      </c>
      <c r="AK22" s="570">
        <v>1</v>
      </c>
      <c r="AL22" s="570">
        <v>0.851</v>
      </c>
      <c r="AM22" s="570">
        <v>0.929</v>
      </c>
      <c r="AN22" s="570">
        <v>0.943</v>
      </c>
      <c r="AO22" s="570">
        <v>1</v>
      </c>
      <c r="AP22" s="570">
        <v>1</v>
      </c>
      <c r="AQ22" s="570">
        <v>1</v>
      </c>
      <c r="AR22" s="570">
        <v>0.913</v>
      </c>
      <c r="AS22" s="570">
        <v>0.991</v>
      </c>
      <c r="AT22" s="570">
        <v>1</v>
      </c>
      <c r="AU22" s="570">
        <v>1</v>
      </c>
      <c r="AV22" s="570">
        <v>1</v>
      </c>
      <c r="AW22" s="570">
        <v>1</v>
      </c>
      <c r="AX22" s="570">
        <v>1</v>
      </c>
      <c r="AY22" s="570">
        <v>1</v>
      </c>
      <c r="AZ22" s="570">
        <v>0.988</v>
      </c>
      <c r="BA22" s="570">
        <v>1</v>
      </c>
      <c r="BB22" s="570">
        <v>0.949</v>
      </c>
      <c r="BC22" s="570">
        <v>0.94</v>
      </c>
      <c r="BD22" s="570">
        <v>0.932</v>
      </c>
      <c r="BE22" s="570">
        <v>0.953</v>
      </c>
      <c r="BF22" s="570">
        <v>0.983</v>
      </c>
      <c r="BG22" s="570">
        <v>1</v>
      </c>
      <c r="BH22" s="570">
        <v>0.836</v>
      </c>
      <c r="BI22" s="570">
        <v>1</v>
      </c>
      <c r="BJ22" s="570">
        <v>0.897</v>
      </c>
      <c r="BK22" s="570">
        <v>0.999</v>
      </c>
      <c r="BL22" s="570">
        <v>1</v>
      </c>
      <c r="BM22" s="570">
        <v>1</v>
      </c>
      <c r="BN22" s="570">
        <v>1</v>
      </c>
      <c r="BO22" s="570">
        <v>1</v>
      </c>
      <c r="BR22" s="566"/>
      <c r="BS22" s="566"/>
      <c r="BT22" s="548"/>
      <c r="BU22" s="548"/>
    </row>
    <row r="23" spans="2:73" ht="19.5" customHeight="1">
      <c r="B23" s="902"/>
      <c r="C23" s="600"/>
      <c r="D23" s="600" t="s">
        <v>821</v>
      </c>
      <c r="E23" s="570">
        <v>1</v>
      </c>
      <c r="F23" s="570">
        <v>1</v>
      </c>
      <c r="G23" s="570">
        <v>0.978</v>
      </c>
      <c r="H23" s="570">
        <v>0.921</v>
      </c>
      <c r="I23" s="570">
        <v>0.706</v>
      </c>
      <c r="J23" s="570">
        <v>0.932</v>
      </c>
      <c r="K23" s="570">
        <v>1</v>
      </c>
      <c r="L23" s="570">
        <v>1</v>
      </c>
      <c r="M23" s="570">
        <v>1</v>
      </c>
      <c r="N23" s="570">
        <v>0.968</v>
      </c>
      <c r="O23" s="570">
        <v>1</v>
      </c>
      <c r="P23" s="570">
        <v>0.965</v>
      </c>
      <c r="Q23" s="570">
        <v>0.965</v>
      </c>
      <c r="R23" s="570">
        <v>0.979</v>
      </c>
      <c r="S23" s="570">
        <v>1</v>
      </c>
      <c r="T23" s="570">
        <v>0.923</v>
      </c>
      <c r="U23" s="570">
        <v>0</v>
      </c>
      <c r="V23" s="570">
        <v>0.935</v>
      </c>
      <c r="W23" s="570">
        <v>1</v>
      </c>
      <c r="X23" s="570">
        <v>0.984</v>
      </c>
      <c r="Y23" s="570">
        <v>1</v>
      </c>
      <c r="Z23" s="570">
        <v>1</v>
      </c>
      <c r="AA23" s="570">
        <v>0.98</v>
      </c>
      <c r="AB23" s="570">
        <v>1</v>
      </c>
      <c r="AC23" s="570">
        <v>1</v>
      </c>
      <c r="AD23" s="570">
        <v>1</v>
      </c>
      <c r="AE23" s="570">
        <v>0.765</v>
      </c>
      <c r="AF23" s="570">
        <v>1</v>
      </c>
      <c r="AG23" s="570">
        <v>1</v>
      </c>
      <c r="AH23" s="570">
        <v>1</v>
      </c>
      <c r="AI23" s="570">
        <v>0.853</v>
      </c>
      <c r="AJ23" s="570">
        <v>0.941</v>
      </c>
      <c r="AK23" s="570">
        <v>1</v>
      </c>
      <c r="AL23" s="570">
        <v>0.826</v>
      </c>
      <c r="AM23" s="570">
        <v>0.831</v>
      </c>
      <c r="AN23" s="570">
        <v>0.943</v>
      </c>
      <c r="AO23" s="570">
        <v>1</v>
      </c>
      <c r="AP23" s="570">
        <v>1</v>
      </c>
      <c r="AQ23" s="570">
        <v>1</v>
      </c>
      <c r="AR23" s="570">
        <v>0.902</v>
      </c>
      <c r="AS23" s="570">
        <v>0.939</v>
      </c>
      <c r="AT23" s="570">
        <v>1</v>
      </c>
      <c r="AU23" s="570">
        <v>1</v>
      </c>
      <c r="AV23" s="570">
        <v>1</v>
      </c>
      <c r="AW23" s="570">
        <v>1</v>
      </c>
      <c r="AX23" s="570">
        <v>1</v>
      </c>
      <c r="AY23" s="570">
        <v>1</v>
      </c>
      <c r="AZ23" s="570">
        <v>0.988</v>
      </c>
      <c r="BA23" s="570">
        <v>1</v>
      </c>
      <c r="BB23" s="570">
        <v>0.847</v>
      </c>
      <c r="BC23" s="570">
        <v>0.915</v>
      </c>
      <c r="BD23" s="570">
        <v>0.865</v>
      </c>
      <c r="BE23" s="570">
        <v>0.979</v>
      </c>
      <c r="BF23" s="570">
        <v>0.871</v>
      </c>
      <c r="BG23" s="570">
        <v>0.994</v>
      </c>
      <c r="BH23" s="570">
        <v>0.836</v>
      </c>
      <c r="BI23" s="570">
        <v>1</v>
      </c>
      <c r="BJ23" s="570">
        <v>0.897</v>
      </c>
      <c r="BK23" s="570">
        <v>0.993</v>
      </c>
      <c r="BL23" s="570">
        <v>1</v>
      </c>
      <c r="BM23" s="570">
        <v>1</v>
      </c>
      <c r="BN23" s="570">
        <v>1</v>
      </c>
      <c r="BO23" s="570">
        <v>1</v>
      </c>
      <c r="BR23" s="566"/>
      <c r="BS23" s="566"/>
      <c r="BT23" s="548"/>
      <c r="BU23" s="548"/>
    </row>
    <row r="24" spans="2:73" ht="19.5" customHeight="1">
      <c r="B24" s="900" t="s">
        <v>762</v>
      </c>
      <c r="C24" s="601" t="s">
        <v>904</v>
      </c>
      <c r="D24" s="601"/>
      <c r="E24" s="602">
        <v>181</v>
      </c>
      <c r="F24" s="602">
        <v>181</v>
      </c>
      <c r="G24" s="602">
        <v>181</v>
      </c>
      <c r="H24" s="602">
        <v>181</v>
      </c>
      <c r="I24" s="602">
        <v>181</v>
      </c>
      <c r="J24" s="602">
        <v>181</v>
      </c>
      <c r="K24" s="602">
        <v>181</v>
      </c>
      <c r="L24" s="602">
        <v>181</v>
      </c>
      <c r="M24" s="602">
        <v>181</v>
      </c>
      <c r="N24" s="602">
        <v>181</v>
      </c>
      <c r="O24" s="602">
        <v>181</v>
      </c>
      <c r="P24" s="602">
        <v>181</v>
      </c>
      <c r="Q24" s="602">
        <v>181</v>
      </c>
      <c r="R24" s="602">
        <v>181</v>
      </c>
      <c r="S24" s="602">
        <v>181</v>
      </c>
      <c r="T24" s="602">
        <v>181</v>
      </c>
      <c r="U24" s="602">
        <v>181</v>
      </c>
      <c r="V24" s="602">
        <v>181</v>
      </c>
      <c r="W24" s="602">
        <v>181</v>
      </c>
      <c r="X24" s="602">
        <v>181</v>
      </c>
      <c r="Y24" s="602">
        <v>181</v>
      </c>
      <c r="Z24" s="602">
        <v>181</v>
      </c>
      <c r="AA24" s="602">
        <v>181</v>
      </c>
      <c r="AB24" s="602">
        <v>181</v>
      </c>
      <c r="AC24" s="602">
        <v>181</v>
      </c>
      <c r="AD24" s="602">
        <v>181</v>
      </c>
      <c r="AE24" s="602">
        <v>181</v>
      </c>
      <c r="AF24" s="602">
        <v>181</v>
      </c>
      <c r="AG24" s="602">
        <v>181</v>
      </c>
      <c r="AH24" s="602">
        <v>181</v>
      </c>
      <c r="AI24" s="602">
        <v>181</v>
      </c>
      <c r="AJ24" s="602">
        <v>181</v>
      </c>
      <c r="AK24" s="602">
        <v>181</v>
      </c>
      <c r="AL24" s="602">
        <v>148.1006711409396</v>
      </c>
      <c r="AM24" s="602">
        <v>181</v>
      </c>
      <c r="AN24" s="602">
        <v>181</v>
      </c>
      <c r="AO24" s="602">
        <v>181</v>
      </c>
      <c r="AP24" s="602">
        <v>181</v>
      </c>
      <c r="AQ24" s="602">
        <v>181</v>
      </c>
      <c r="AR24" s="602">
        <v>181</v>
      </c>
      <c r="AS24" s="602">
        <v>181</v>
      </c>
      <c r="AT24" s="602">
        <v>181</v>
      </c>
      <c r="AU24" s="602">
        <v>101</v>
      </c>
      <c r="AV24" s="602">
        <v>181</v>
      </c>
      <c r="AW24" s="602">
        <v>181</v>
      </c>
      <c r="AX24" s="602">
        <v>181</v>
      </c>
      <c r="AY24" s="602">
        <v>181</v>
      </c>
      <c r="AZ24" s="602">
        <v>181</v>
      </c>
      <c r="BA24" s="602">
        <v>181</v>
      </c>
      <c r="BB24" s="602">
        <v>181</v>
      </c>
      <c r="BC24" s="602">
        <v>181</v>
      </c>
      <c r="BD24" s="602">
        <v>181</v>
      </c>
      <c r="BE24" s="602">
        <v>181</v>
      </c>
      <c r="BF24" s="602">
        <v>181</v>
      </c>
      <c r="BG24" s="602">
        <v>181</v>
      </c>
      <c r="BH24" s="602">
        <v>181</v>
      </c>
      <c r="BI24" s="602">
        <v>181</v>
      </c>
      <c r="BJ24" s="602">
        <v>181</v>
      </c>
      <c r="BK24" s="602">
        <v>181</v>
      </c>
      <c r="BL24" s="602">
        <v>181</v>
      </c>
      <c r="BM24" s="602">
        <v>181</v>
      </c>
      <c r="BN24" s="602">
        <v>181</v>
      </c>
      <c r="BO24" s="602">
        <v>181</v>
      </c>
      <c r="BR24" s="566"/>
      <c r="BS24" s="566"/>
      <c r="BT24" s="548"/>
      <c r="BU24" s="548"/>
    </row>
    <row r="25" spans="2:73" ht="19.5" customHeight="1">
      <c r="B25" s="901"/>
      <c r="C25" s="581" t="s">
        <v>886</v>
      </c>
      <c r="D25" s="581"/>
      <c r="E25" s="605">
        <v>365544096</v>
      </c>
      <c r="F25" s="605" t="s">
        <v>903</v>
      </c>
      <c r="G25" s="605">
        <v>63883935</v>
      </c>
      <c r="H25" s="605">
        <v>99340266</v>
      </c>
      <c r="I25" s="605">
        <v>70725582</v>
      </c>
      <c r="J25" s="605">
        <v>356555552</v>
      </c>
      <c r="K25" s="605">
        <v>131419446</v>
      </c>
      <c r="L25" s="605" t="s">
        <v>903</v>
      </c>
      <c r="M25" s="605" t="s">
        <v>903</v>
      </c>
      <c r="N25" s="605">
        <v>163324822</v>
      </c>
      <c r="O25" s="605">
        <v>178310439</v>
      </c>
      <c r="P25" s="605">
        <v>184459898</v>
      </c>
      <c r="Q25" s="605">
        <v>2834366</v>
      </c>
      <c r="R25" s="605">
        <v>546651638</v>
      </c>
      <c r="S25" s="605">
        <v>39701552</v>
      </c>
      <c r="T25" s="605">
        <v>441255505</v>
      </c>
      <c r="U25" s="605">
        <v>5715</v>
      </c>
      <c r="V25" s="605">
        <v>62276522</v>
      </c>
      <c r="W25" s="605" t="s">
        <v>903</v>
      </c>
      <c r="X25" s="605">
        <v>208392908</v>
      </c>
      <c r="Y25" s="605" t="s">
        <v>903</v>
      </c>
      <c r="Z25" s="605">
        <v>185498370</v>
      </c>
      <c r="AA25" s="605">
        <v>244790030</v>
      </c>
      <c r="AB25" s="605">
        <v>116486127</v>
      </c>
      <c r="AC25" s="605">
        <v>1439171868</v>
      </c>
      <c r="AD25" s="605" t="s">
        <v>903</v>
      </c>
      <c r="AE25" s="605">
        <v>28360532</v>
      </c>
      <c r="AF25" s="605">
        <v>89478288</v>
      </c>
      <c r="AG25" s="605" t="s">
        <v>903</v>
      </c>
      <c r="AH25" s="605" t="s">
        <v>903</v>
      </c>
      <c r="AI25" s="605">
        <v>226951549</v>
      </c>
      <c r="AJ25" s="605">
        <v>122356206</v>
      </c>
      <c r="AK25" s="605">
        <v>129936678</v>
      </c>
      <c r="AL25" s="605">
        <v>71016822</v>
      </c>
      <c r="AM25" s="605">
        <v>338039896</v>
      </c>
      <c r="AN25" s="605">
        <v>161409821</v>
      </c>
      <c r="AO25" s="605">
        <v>58826977</v>
      </c>
      <c r="AP25" s="605">
        <v>89990692</v>
      </c>
      <c r="AQ25" s="605" t="s">
        <v>903</v>
      </c>
      <c r="AR25" s="605">
        <v>313429625</v>
      </c>
      <c r="AS25" s="605">
        <v>1020694922</v>
      </c>
      <c r="AT25" s="605">
        <v>297704542</v>
      </c>
      <c r="AU25" s="605">
        <v>145286764</v>
      </c>
      <c r="AV25" s="605" t="s">
        <v>903</v>
      </c>
      <c r="AW25" s="605" t="s">
        <v>903</v>
      </c>
      <c r="AX25" s="605" t="s">
        <v>903</v>
      </c>
      <c r="AY25" s="605">
        <v>129222874</v>
      </c>
      <c r="AZ25" s="605">
        <v>479832531</v>
      </c>
      <c r="BA25" s="605">
        <v>127810534</v>
      </c>
      <c r="BB25" s="605">
        <v>147040765</v>
      </c>
      <c r="BC25" s="605">
        <v>141758814</v>
      </c>
      <c r="BD25" s="605">
        <v>76662929</v>
      </c>
      <c r="BE25" s="605">
        <v>183731778</v>
      </c>
      <c r="BF25" s="605">
        <v>98672678</v>
      </c>
      <c r="BG25" s="605">
        <v>98765052</v>
      </c>
      <c r="BH25" s="605">
        <v>92754547</v>
      </c>
      <c r="BI25" s="605">
        <v>80294451</v>
      </c>
      <c r="BJ25" s="605">
        <v>128462563</v>
      </c>
      <c r="BK25" s="605">
        <v>471730423</v>
      </c>
      <c r="BL25" s="605" t="s">
        <v>903</v>
      </c>
      <c r="BM25" s="605" t="s">
        <v>903</v>
      </c>
      <c r="BN25" s="605" t="s">
        <v>903</v>
      </c>
      <c r="BO25" s="605">
        <v>135829504</v>
      </c>
      <c r="BP25" s="606"/>
      <c r="BQ25" s="607"/>
      <c r="BR25" s="566"/>
      <c r="BS25" s="566"/>
      <c r="BT25" s="548"/>
      <c r="BU25" s="548"/>
    </row>
    <row r="26" spans="2:73" ht="19.5" customHeight="1">
      <c r="B26" s="901"/>
      <c r="C26" s="581"/>
      <c r="D26" s="581" t="s">
        <v>887</v>
      </c>
      <c r="E26" s="605">
        <v>343928623</v>
      </c>
      <c r="F26" s="605"/>
      <c r="G26" s="605">
        <v>56174282</v>
      </c>
      <c r="H26" s="605">
        <v>94630137</v>
      </c>
      <c r="I26" s="605">
        <v>66125557</v>
      </c>
      <c r="J26" s="605">
        <v>321641978</v>
      </c>
      <c r="K26" s="605">
        <v>126316248</v>
      </c>
      <c r="L26" s="605"/>
      <c r="M26" s="605"/>
      <c r="N26" s="605">
        <v>152492947</v>
      </c>
      <c r="O26" s="605">
        <v>171053803</v>
      </c>
      <c r="P26" s="605">
        <v>184459898</v>
      </c>
      <c r="Q26" s="605">
        <v>2834366</v>
      </c>
      <c r="R26" s="605">
        <v>496910362</v>
      </c>
      <c r="S26" s="605">
        <v>33989898</v>
      </c>
      <c r="T26" s="605">
        <v>421022730</v>
      </c>
      <c r="U26" s="605">
        <v>5715</v>
      </c>
      <c r="V26" s="605">
        <v>58072193</v>
      </c>
      <c r="W26" s="605"/>
      <c r="X26" s="605">
        <v>198022431</v>
      </c>
      <c r="Y26" s="605"/>
      <c r="Z26" s="605">
        <v>174250392</v>
      </c>
      <c r="AA26" s="605">
        <v>231362017</v>
      </c>
      <c r="AB26" s="605">
        <v>107749731</v>
      </c>
      <c r="AC26" s="605">
        <v>1439156624</v>
      </c>
      <c r="AD26" s="605"/>
      <c r="AE26" s="605">
        <v>27015638</v>
      </c>
      <c r="AF26" s="605">
        <v>71890098</v>
      </c>
      <c r="AG26" s="605"/>
      <c r="AH26" s="605"/>
      <c r="AI26" s="605">
        <v>219400957</v>
      </c>
      <c r="AJ26" s="605">
        <v>113010799</v>
      </c>
      <c r="AK26" s="605">
        <v>120963893</v>
      </c>
      <c r="AL26" s="605">
        <v>66268101</v>
      </c>
      <c r="AM26" s="605">
        <v>310307279</v>
      </c>
      <c r="AN26" s="605">
        <v>149354119</v>
      </c>
      <c r="AO26" s="605">
        <v>54610928</v>
      </c>
      <c r="AP26" s="605">
        <v>85052132</v>
      </c>
      <c r="AQ26" s="605"/>
      <c r="AR26" s="605">
        <v>293221576</v>
      </c>
      <c r="AS26" s="605">
        <v>937776593</v>
      </c>
      <c r="AT26" s="605">
        <v>275912901</v>
      </c>
      <c r="AU26" s="605">
        <v>139693571</v>
      </c>
      <c r="AV26" s="605"/>
      <c r="AW26" s="605"/>
      <c r="AX26" s="605"/>
      <c r="AY26" s="605">
        <v>129222874</v>
      </c>
      <c r="AZ26" s="605">
        <v>389557391</v>
      </c>
      <c r="BA26" s="605">
        <v>118053456</v>
      </c>
      <c r="BB26" s="605">
        <v>135781264</v>
      </c>
      <c r="BC26" s="605">
        <v>133806040</v>
      </c>
      <c r="BD26" s="605">
        <v>70797924</v>
      </c>
      <c r="BE26" s="605">
        <v>175536175</v>
      </c>
      <c r="BF26" s="605">
        <v>92464349</v>
      </c>
      <c r="BG26" s="605">
        <v>88675804</v>
      </c>
      <c r="BH26" s="605">
        <v>84494418</v>
      </c>
      <c r="BI26" s="605">
        <v>75503802</v>
      </c>
      <c r="BJ26" s="605">
        <v>117065645</v>
      </c>
      <c r="BK26" s="605">
        <v>386159384</v>
      </c>
      <c r="BL26" s="605"/>
      <c r="BM26" s="605"/>
      <c r="BN26" s="605"/>
      <c r="BO26" s="605">
        <v>125444790</v>
      </c>
      <c r="BP26" s="606"/>
      <c r="BQ26" s="607"/>
      <c r="BR26" s="566"/>
      <c r="BS26" s="566"/>
      <c r="BT26" s="548"/>
      <c r="BU26" s="548"/>
    </row>
    <row r="27" spans="2:73" ht="19.5" customHeight="1">
      <c r="B27" s="901"/>
      <c r="C27" s="581"/>
      <c r="D27" s="581" t="s">
        <v>888</v>
      </c>
      <c r="E27" s="605">
        <v>21615473</v>
      </c>
      <c r="F27" s="605"/>
      <c r="G27" s="605">
        <v>7709653</v>
      </c>
      <c r="H27" s="605">
        <v>4710129</v>
      </c>
      <c r="I27" s="605">
        <v>4600025</v>
      </c>
      <c r="J27" s="605">
        <v>34913574</v>
      </c>
      <c r="K27" s="605">
        <v>5103198</v>
      </c>
      <c r="L27" s="605"/>
      <c r="M27" s="605"/>
      <c r="N27" s="605">
        <v>10831875</v>
      </c>
      <c r="O27" s="605">
        <v>7256636</v>
      </c>
      <c r="P27" s="605">
        <v>0</v>
      </c>
      <c r="Q27" s="605">
        <v>0</v>
      </c>
      <c r="R27" s="605">
        <v>49741276</v>
      </c>
      <c r="S27" s="605">
        <v>5711654</v>
      </c>
      <c r="T27" s="605">
        <v>20232775</v>
      </c>
      <c r="U27" s="605">
        <v>0</v>
      </c>
      <c r="V27" s="605">
        <v>4204329</v>
      </c>
      <c r="W27" s="605"/>
      <c r="X27" s="605">
        <v>10370477</v>
      </c>
      <c r="Y27" s="605"/>
      <c r="Z27" s="605">
        <v>11247978</v>
      </c>
      <c r="AA27" s="605">
        <v>13428013</v>
      </c>
      <c r="AB27" s="605">
        <v>8736396</v>
      </c>
      <c r="AC27" s="605">
        <v>15244</v>
      </c>
      <c r="AD27" s="605"/>
      <c r="AE27" s="605">
        <v>1344894</v>
      </c>
      <c r="AF27" s="605">
        <v>17588190</v>
      </c>
      <c r="AG27" s="605"/>
      <c r="AH27" s="605"/>
      <c r="AI27" s="605">
        <v>7550592</v>
      </c>
      <c r="AJ27" s="605">
        <v>9345407</v>
      </c>
      <c r="AK27" s="605">
        <v>8972785</v>
      </c>
      <c r="AL27" s="605">
        <v>4748721</v>
      </c>
      <c r="AM27" s="605">
        <v>27732617</v>
      </c>
      <c r="AN27" s="605">
        <v>12055702</v>
      </c>
      <c r="AO27" s="605">
        <v>4216049</v>
      </c>
      <c r="AP27" s="605">
        <v>4938560</v>
      </c>
      <c r="AQ27" s="605"/>
      <c r="AR27" s="605">
        <v>20208049</v>
      </c>
      <c r="AS27" s="605">
        <v>82918329</v>
      </c>
      <c r="AT27" s="605">
        <v>21791641</v>
      </c>
      <c r="AU27" s="605">
        <v>5593193</v>
      </c>
      <c r="AV27" s="605"/>
      <c r="AW27" s="605"/>
      <c r="AX27" s="605"/>
      <c r="AY27" s="605">
        <v>0</v>
      </c>
      <c r="AZ27" s="605">
        <v>90275140</v>
      </c>
      <c r="BA27" s="605">
        <v>9757078</v>
      </c>
      <c r="BB27" s="605">
        <v>11259501</v>
      </c>
      <c r="BC27" s="605">
        <v>7952774</v>
      </c>
      <c r="BD27" s="605">
        <v>5865005</v>
      </c>
      <c r="BE27" s="605">
        <v>8195603</v>
      </c>
      <c r="BF27" s="605">
        <v>6208329</v>
      </c>
      <c r="BG27" s="605">
        <v>10089248</v>
      </c>
      <c r="BH27" s="605">
        <v>8260129</v>
      </c>
      <c r="BI27" s="605">
        <v>4790649</v>
      </c>
      <c r="BJ27" s="605">
        <v>11396918</v>
      </c>
      <c r="BK27" s="605">
        <v>85571039</v>
      </c>
      <c r="BL27" s="605"/>
      <c r="BM27" s="605"/>
      <c r="BN27" s="605"/>
      <c r="BO27" s="605">
        <v>10384714</v>
      </c>
      <c r="BP27" s="606"/>
      <c r="BQ27" s="607"/>
      <c r="BR27" s="566"/>
      <c r="BS27" s="566"/>
      <c r="BT27" s="548"/>
      <c r="BU27" s="548"/>
    </row>
    <row r="28" spans="2:73" ht="19.5" customHeight="1">
      <c r="B28" s="901"/>
      <c r="C28" s="581" t="s">
        <v>889</v>
      </c>
      <c r="D28" s="581"/>
      <c r="E28" s="605">
        <v>115051126</v>
      </c>
      <c r="F28" s="605"/>
      <c r="G28" s="605">
        <v>27508266</v>
      </c>
      <c r="H28" s="605">
        <v>36549369</v>
      </c>
      <c r="I28" s="605">
        <v>30359333</v>
      </c>
      <c r="J28" s="605">
        <v>131819951</v>
      </c>
      <c r="K28" s="605">
        <v>39252395</v>
      </c>
      <c r="L28" s="605"/>
      <c r="M28" s="605"/>
      <c r="N28" s="605">
        <v>44241860</v>
      </c>
      <c r="O28" s="605">
        <v>66741669</v>
      </c>
      <c r="P28" s="605">
        <v>63719526</v>
      </c>
      <c r="Q28" s="605">
        <v>1266991</v>
      </c>
      <c r="R28" s="605">
        <v>188436060</v>
      </c>
      <c r="S28" s="605">
        <v>12804472</v>
      </c>
      <c r="T28" s="605">
        <v>220444270</v>
      </c>
      <c r="U28" s="605">
        <v>39996577</v>
      </c>
      <c r="V28" s="605">
        <v>18717276</v>
      </c>
      <c r="W28" s="605"/>
      <c r="X28" s="605">
        <v>57191075</v>
      </c>
      <c r="Y28" s="605"/>
      <c r="Z28" s="605">
        <v>34617109</v>
      </c>
      <c r="AA28" s="605">
        <v>48420734</v>
      </c>
      <c r="AB28" s="605">
        <v>46105941</v>
      </c>
      <c r="AC28" s="605">
        <v>817673907</v>
      </c>
      <c r="AD28" s="605"/>
      <c r="AE28" s="605">
        <v>5462165</v>
      </c>
      <c r="AF28" s="605">
        <v>15685534</v>
      </c>
      <c r="AG28" s="605"/>
      <c r="AH28" s="605"/>
      <c r="AI28" s="605">
        <v>138599756</v>
      </c>
      <c r="AJ28" s="605">
        <v>51806561</v>
      </c>
      <c r="AK28" s="605">
        <v>44923697</v>
      </c>
      <c r="AL28" s="605">
        <v>27585365</v>
      </c>
      <c r="AM28" s="605">
        <v>153029652</v>
      </c>
      <c r="AN28" s="605">
        <v>45933695</v>
      </c>
      <c r="AO28" s="605">
        <v>17551770</v>
      </c>
      <c r="AP28" s="605">
        <v>33424518</v>
      </c>
      <c r="AQ28" s="605"/>
      <c r="AR28" s="605">
        <v>169006005</v>
      </c>
      <c r="AS28" s="605">
        <v>249364705</v>
      </c>
      <c r="AT28" s="605">
        <v>66206210</v>
      </c>
      <c r="AU28" s="605">
        <v>16786410</v>
      </c>
      <c r="AV28" s="605"/>
      <c r="AW28" s="605"/>
      <c r="AX28" s="605"/>
      <c r="AY28" s="605">
        <v>16429494</v>
      </c>
      <c r="AZ28" s="605">
        <v>134133736</v>
      </c>
      <c r="BA28" s="605">
        <v>38947075</v>
      </c>
      <c r="BB28" s="605">
        <v>43937718</v>
      </c>
      <c r="BC28" s="605">
        <v>44247773</v>
      </c>
      <c r="BD28" s="605">
        <v>31154399</v>
      </c>
      <c r="BE28" s="605">
        <v>53586223</v>
      </c>
      <c r="BF28" s="605">
        <v>35462549</v>
      </c>
      <c r="BG28" s="605">
        <v>35948276</v>
      </c>
      <c r="BH28" s="605">
        <v>51465307</v>
      </c>
      <c r="BI28" s="605">
        <v>19738125</v>
      </c>
      <c r="BJ28" s="605">
        <v>47704008</v>
      </c>
      <c r="BK28" s="605">
        <v>123439260</v>
      </c>
      <c r="BL28" s="605"/>
      <c r="BM28" s="605"/>
      <c r="BN28" s="605"/>
      <c r="BO28" s="605">
        <v>33042633</v>
      </c>
      <c r="BP28" s="606"/>
      <c r="BQ28" s="607"/>
      <c r="BR28" s="566"/>
      <c r="BS28" s="566"/>
      <c r="BT28" s="548"/>
      <c r="BU28" s="548"/>
    </row>
    <row r="29" spans="2:73" ht="19.5" customHeight="1">
      <c r="B29" s="901"/>
      <c r="C29" s="581"/>
      <c r="D29" s="581" t="s">
        <v>890</v>
      </c>
      <c r="E29" s="605">
        <v>22388604</v>
      </c>
      <c r="F29" s="605"/>
      <c r="G29" s="605">
        <v>5808133</v>
      </c>
      <c r="H29" s="605">
        <v>0</v>
      </c>
      <c r="I29" s="605">
        <v>8493140</v>
      </c>
      <c r="J29" s="605">
        <v>0</v>
      </c>
      <c r="K29" s="605">
        <v>12853788</v>
      </c>
      <c r="L29" s="605"/>
      <c r="M29" s="605"/>
      <c r="N29" s="605">
        <v>10278800</v>
      </c>
      <c r="O29" s="605">
        <v>0</v>
      </c>
      <c r="P29" s="605">
        <v>0</v>
      </c>
      <c r="Q29" s="605">
        <v>0</v>
      </c>
      <c r="R29" s="605">
        <v>47882672</v>
      </c>
      <c r="S29" s="605">
        <v>0</v>
      </c>
      <c r="T29" s="605">
        <v>39785520</v>
      </c>
      <c r="U29" s="605">
        <v>3166000</v>
      </c>
      <c r="V29" s="605">
        <v>552213</v>
      </c>
      <c r="W29" s="605"/>
      <c r="X29" s="605">
        <v>7984590</v>
      </c>
      <c r="Y29" s="605"/>
      <c r="Z29" s="605">
        <v>7328800</v>
      </c>
      <c r="AA29" s="605">
        <v>10689970</v>
      </c>
      <c r="AB29" s="605">
        <v>10636041</v>
      </c>
      <c r="AC29" s="605">
        <v>0</v>
      </c>
      <c r="AD29" s="605"/>
      <c r="AE29" s="605">
        <v>912000</v>
      </c>
      <c r="AF29" s="605">
        <v>2232000</v>
      </c>
      <c r="AG29" s="605"/>
      <c r="AH29" s="605"/>
      <c r="AI29" s="605">
        <v>0</v>
      </c>
      <c r="AJ29" s="605">
        <v>21343500</v>
      </c>
      <c r="AK29" s="605">
        <v>11735214</v>
      </c>
      <c r="AL29" s="605">
        <v>7239337</v>
      </c>
      <c r="AM29" s="605">
        <v>54236687</v>
      </c>
      <c r="AN29" s="605">
        <v>13558200</v>
      </c>
      <c r="AO29" s="605">
        <v>5109185</v>
      </c>
      <c r="AP29" s="605">
        <v>8977441</v>
      </c>
      <c r="AQ29" s="605"/>
      <c r="AR29" s="605">
        <v>13136826</v>
      </c>
      <c r="AS29" s="605">
        <v>0</v>
      </c>
      <c r="AT29" s="605">
        <v>18672790</v>
      </c>
      <c r="AU29" s="605">
        <v>5932842</v>
      </c>
      <c r="AV29" s="605"/>
      <c r="AW29" s="605"/>
      <c r="AX29" s="605"/>
      <c r="AY29" s="605">
        <v>0</v>
      </c>
      <c r="AZ29" s="605">
        <v>5200164</v>
      </c>
      <c r="BA29" s="605">
        <v>618940</v>
      </c>
      <c r="BB29" s="605">
        <v>12269508</v>
      </c>
      <c r="BC29" s="605">
        <v>12440600</v>
      </c>
      <c r="BD29" s="605">
        <v>11519596</v>
      </c>
      <c r="BE29" s="605">
        <v>18046692</v>
      </c>
      <c r="BF29" s="605">
        <v>11249840</v>
      </c>
      <c r="BG29" s="605">
        <v>0</v>
      </c>
      <c r="BH29" s="605">
        <v>14591000</v>
      </c>
      <c r="BI29" s="605">
        <v>5358000</v>
      </c>
      <c r="BJ29" s="605">
        <v>13332914</v>
      </c>
      <c r="BK29" s="605">
        <v>24068240</v>
      </c>
      <c r="BL29" s="605"/>
      <c r="BM29" s="605"/>
      <c r="BN29" s="605"/>
      <c r="BO29" s="605">
        <v>5589280</v>
      </c>
      <c r="BP29" s="606"/>
      <c r="BQ29" s="607"/>
      <c r="BR29" s="566"/>
      <c r="BS29" s="566"/>
      <c r="BT29" s="548"/>
      <c r="BU29" s="548"/>
    </row>
    <row r="30" spans="2:73" ht="19.5" customHeight="1">
      <c r="B30" s="901"/>
      <c r="C30" s="581"/>
      <c r="D30" s="581" t="s">
        <v>891</v>
      </c>
      <c r="E30" s="605">
        <v>36354814</v>
      </c>
      <c r="F30" s="605"/>
      <c r="G30" s="605">
        <v>9031753</v>
      </c>
      <c r="H30" s="605">
        <v>4357363</v>
      </c>
      <c r="I30" s="605">
        <v>6512616</v>
      </c>
      <c r="J30" s="605">
        <v>17632801</v>
      </c>
      <c r="K30" s="605">
        <v>10006118</v>
      </c>
      <c r="L30" s="605"/>
      <c r="M30" s="605"/>
      <c r="N30" s="605">
        <v>9416531</v>
      </c>
      <c r="O30" s="605">
        <v>5844887</v>
      </c>
      <c r="P30" s="605">
        <v>0</v>
      </c>
      <c r="Q30" s="605">
        <v>0</v>
      </c>
      <c r="R30" s="605">
        <v>47695507</v>
      </c>
      <c r="S30" s="605">
        <v>3240452</v>
      </c>
      <c r="T30" s="605">
        <v>24218854</v>
      </c>
      <c r="U30" s="605">
        <v>4111637</v>
      </c>
      <c r="V30" s="605">
        <v>4291310</v>
      </c>
      <c r="W30" s="605"/>
      <c r="X30" s="605">
        <v>11600896</v>
      </c>
      <c r="Y30" s="605"/>
      <c r="Z30" s="605">
        <v>10832833</v>
      </c>
      <c r="AA30" s="605">
        <v>14549382</v>
      </c>
      <c r="AB30" s="605">
        <v>10617719</v>
      </c>
      <c r="AC30" s="605">
        <v>0</v>
      </c>
      <c r="AD30" s="605"/>
      <c r="AE30" s="605">
        <v>1419876</v>
      </c>
      <c r="AF30" s="605">
        <v>5636930</v>
      </c>
      <c r="AG30" s="605"/>
      <c r="AH30" s="605"/>
      <c r="AI30" s="605">
        <v>7551116</v>
      </c>
      <c r="AJ30" s="605">
        <v>12382665</v>
      </c>
      <c r="AK30" s="605">
        <v>12836512</v>
      </c>
      <c r="AL30" s="605">
        <v>6503097</v>
      </c>
      <c r="AM30" s="605">
        <v>40886449</v>
      </c>
      <c r="AN30" s="605">
        <v>13288498</v>
      </c>
      <c r="AO30" s="605">
        <v>5601971</v>
      </c>
      <c r="AP30" s="605">
        <v>11671075</v>
      </c>
      <c r="AQ30" s="605"/>
      <c r="AR30" s="605">
        <v>34103159</v>
      </c>
      <c r="AS30" s="605">
        <v>76905909</v>
      </c>
      <c r="AT30" s="605">
        <v>17488489</v>
      </c>
      <c r="AU30" s="605">
        <v>6915439</v>
      </c>
      <c r="AV30" s="605"/>
      <c r="AW30" s="605"/>
      <c r="AX30" s="605"/>
      <c r="AY30" s="605">
        <v>0</v>
      </c>
      <c r="AZ30" s="605">
        <v>78091403</v>
      </c>
      <c r="BA30" s="605">
        <v>9774602</v>
      </c>
      <c r="BB30" s="605">
        <v>9588109</v>
      </c>
      <c r="BC30" s="605">
        <v>11217801</v>
      </c>
      <c r="BD30" s="605">
        <v>7705043</v>
      </c>
      <c r="BE30" s="605">
        <v>13080898</v>
      </c>
      <c r="BF30" s="605">
        <v>9496638</v>
      </c>
      <c r="BG30" s="605">
        <v>5836928</v>
      </c>
      <c r="BH30" s="605">
        <v>9555568</v>
      </c>
      <c r="BI30" s="605">
        <v>4356561</v>
      </c>
      <c r="BJ30" s="605">
        <v>13428066</v>
      </c>
      <c r="BK30" s="605">
        <v>55112438</v>
      </c>
      <c r="BL30" s="605"/>
      <c r="BM30" s="605"/>
      <c r="BN30" s="605"/>
      <c r="BO30" s="605">
        <v>8995513</v>
      </c>
      <c r="BP30" s="606"/>
      <c r="BQ30" s="607"/>
      <c r="BR30" s="566"/>
      <c r="BS30" s="566"/>
      <c r="BT30" s="548"/>
      <c r="BU30" s="548"/>
    </row>
    <row r="31" spans="2:73" ht="19.5" customHeight="1">
      <c r="B31" s="901"/>
      <c r="C31" s="581"/>
      <c r="D31" s="581" t="s">
        <v>892</v>
      </c>
      <c r="E31" s="605">
        <v>41854972</v>
      </c>
      <c r="F31" s="605"/>
      <c r="G31" s="605">
        <v>7096161</v>
      </c>
      <c r="H31" s="605">
        <v>6862353</v>
      </c>
      <c r="I31" s="605">
        <v>10951699</v>
      </c>
      <c r="J31" s="605">
        <v>24973176</v>
      </c>
      <c r="K31" s="605">
        <v>11227495</v>
      </c>
      <c r="L31" s="605"/>
      <c r="M31" s="605"/>
      <c r="N31" s="605">
        <v>18634598</v>
      </c>
      <c r="O31" s="605">
        <v>14157986</v>
      </c>
      <c r="P31" s="605">
        <v>50961549</v>
      </c>
      <c r="Q31" s="605">
        <v>789391</v>
      </c>
      <c r="R31" s="605">
        <v>64540979</v>
      </c>
      <c r="S31" s="605">
        <v>2958718</v>
      </c>
      <c r="T31" s="605">
        <v>53119271</v>
      </c>
      <c r="U31" s="605">
        <v>9117543</v>
      </c>
      <c r="V31" s="605">
        <v>6081272</v>
      </c>
      <c r="W31" s="605"/>
      <c r="X31" s="605">
        <v>27890734</v>
      </c>
      <c r="Y31" s="605"/>
      <c r="Z31" s="605">
        <v>11581372</v>
      </c>
      <c r="AA31" s="605">
        <v>17565379</v>
      </c>
      <c r="AB31" s="605">
        <v>19605419</v>
      </c>
      <c r="AC31" s="605">
        <v>817657098</v>
      </c>
      <c r="AD31" s="605"/>
      <c r="AE31" s="605">
        <v>2005697</v>
      </c>
      <c r="AF31" s="605">
        <v>5552476</v>
      </c>
      <c r="AG31" s="605"/>
      <c r="AH31" s="605"/>
      <c r="AI31" s="605">
        <v>29561467</v>
      </c>
      <c r="AJ31" s="605">
        <v>10413533</v>
      </c>
      <c r="AK31" s="605">
        <v>10551463</v>
      </c>
      <c r="AL31" s="605">
        <v>5525960</v>
      </c>
      <c r="AM31" s="605">
        <v>36602988</v>
      </c>
      <c r="AN31" s="605">
        <v>13941917</v>
      </c>
      <c r="AO31" s="605">
        <v>3913788</v>
      </c>
      <c r="AP31" s="605">
        <v>6863700</v>
      </c>
      <c r="AQ31" s="605"/>
      <c r="AR31" s="605">
        <v>30095529</v>
      </c>
      <c r="AS31" s="605">
        <v>48881619</v>
      </c>
      <c r="AT31" s="605">
        <v>18095100</v>
      </c>
      <c r="AU31" s="605">
        <v>11000</v>
      </c>
      <c r="AV31" s="605"/>
      <c r="AW31" s="605"/>
      <c r="AX31" s="605"/>
      <c r="AY31" s="605">
        <v>14189681</v>
      </c>
      <c r="AZ31" s="605">
        <v>27398550</v>
      </c>
      <c r="BA31" s="605">
        <v>8023360</v>
      </c>
      <c r="BB31" s="605">
        <v>12894507</v>
      </c>
      <c r="BC31" s="605">
        <v>14561719</v>
      </c>
      <c r="BD31" s="605">
        <v>5701521</v>
      </c>
      <c r="BE31" s="605">
        <v>15163680</v>
      </c>
      <c r="BF31" s="605">
        <v>6678000</v>
      </c>
      <c r="BG31" s="605">
        <v>8666928</v>
      </c>
      <c r="BH31" s="605">
        <v>14599473</v>
      </c>
      <c r="BI31" s="605">
        <v>7425534</v>
      </c>
      <c r="BJ31" s="605">
        <v>14917500</v>
      </c>
      <c r="BK31" s="605">
        <v>32960700</v>
      </c>
      <c r="BL31" s="605"/>
      <c r="BM31" s="605"/>
      <c r="BN31" s="605"/>
      <c r="BO31" s="605">
        <v>8633331</v>
      </c>
      <c r="BP31" s="606"/>
      <c r="BQ31" s="607"/>
      <c r="BR31" s="566"/>
      <c r="BS31" s="566"/>
      <c r="BT31" s="548"/>
      <c r="BU31" s="548"/>
    </row>
    <row r="32" spans="2:73" ht="19.5" customHeight="1">
      <c r="B32" s="901"/>
      <c r="C32" s="581"/>
      <c r="D32" s="581" t="s">
        <v>893</v>
      </c>
      <c r="E32" s="605">
        <v>510311</v>
      </c>
      <c r="F32" s="605"/>
      <c r="G32" s="605">
        <v>147562</v>
      </c>
      <c r="H32" s="605">
        <v>124732</v>
      </c>
      <c r="I32" s="605">
        <v>177678</v>
      </c>
      <c r="J32" s="605">
        <v>640512</v>
      </c>
      <c r="K32" s="605">
        <v>235771</v>
      </c>
      <c r="L32" s="605"/>
      <c r="M32" s="605"/>
      <c r="N32" s="605">
        <v>236891</v>
      </c>
      <c r="O32" s="605">
        <v>303822</v>
      </c>
      <c r="P32" s="605">
        <v>1875026</v>
      </c>
      <c r="Q32" s="605">
        <v>28811</v>
      </c>
      <c r="R32" s="605">
        <v>1014834</v>
      </c>
      <c r="S32" s="605">
        <v>61793</v>
      </c>
      <c r="T32" s="605">
        <v>608487</v>
      </c>
      <c r="U32" s="605">
        <v>171901</v>
      </c>
      <c r="V32" s="605">
        <v>130258</v>
      </c>
      <c r="W32" s="605"/>
      <c r="X32" s="605">
        <v>261741</v>
      </c>
      <c r="Y32" s="605"/>
      <c r="Z32" s="605">
        <v>229969</v>
      </c>
      <c r="AA32" s="605">
        <v>308310</v>
      </c>
      <c r="AB32" s="605">
        <v>78544</v>
      </c>
      <c r="AC32" s="605">
        <v>16809</v>
      </c>
      <c r="AD32" s="605"/>
      <c r="AE32" s="605">
        <v>27234</v>
      </c>
      <c r="AF32" s="605">
        <v>40330</v>
      </c>
      <c r="AG32" s="605"/>
      <c r="AH32" s="605"/>
      <c r="AI32" s="605">
        <v>1570253</v>
      </c>
      <c r="AJ32" s="605">
        <v>302989</v>
      </c>
      <c r="AK32" s="605">
        <v>307348</v>
      </c>
      <c r="AL32" s="605">
        <v>202329</v>
      </c>
      <c r="AM32" s="605">
        <v>925481</v>
      </c>
      <c r="AN32" s="605">
        <v>337652</v>
      </c>
      <c r="AO32" s="605">
        <v>95474</v>
      </c>
      <c r="AP32" s="605">
        <v>163705</v>
      </c>
      <c r="AQ32" s="605"/>
      <c r="AR32" s="605">
        <v>670880</v>
      </c>
      <c r="AS32" s="605">
        <v>1555906</v>
      </c>
      <c r="AT32" s="605">
        <v>292932</v>
      </c>
      <c r="AU32" s="605">
        <v>226227</v>
      </c>
      <c r="AV32" s="605"/>
      <c r="AW32" s="605"/>
      <c r="AX32" s="605"/>
      <c r="AY32" s="605">
        <v>351643</v>
      </c>
      <c r="AZ32" s="605">
        <v>1172969</v>
      </c>
      <c r="BA32" s="605">
        <v>917602</v>
      </c>
      <c r="BB32" s="605">
        <v>385928</v>
      </c>
      <c r="BC32" s="605">
        <v>314905</v>
      </c>
      <c r="BD32" s="605">
        <v>206300</v>
      </c>
      <c r="BE32" s="605">
        <v>436889</v>
      </c>
      <c r="BF32" s="605">
        <v>259217</v>
      </c>
      <c r="BG32" s="605">
        <v>144716</v>
      </c>
      <c r="BH32" s="605">
        <v>237770</v>
      </c>
      <c r="BI32" s="605">
        <v>150830</v>
      </c>
      <c r="BJ32" s="605">
        <v>310368</v>
      </c>
      <c r="BK32" s="605">
        <v>691802</v>
      </c>
      <c r="BL32" s="605"/>
      <c r="BM32" s="605"/>
      <c r="BN32" s="605"/>
      <c r="BO32" s="605">
        <v>137188</v>
      </c>
      <c r="BP32" s="606"/>
      <c r="BQ32" s="607"/>
      <c r="BR32" s="566"/>
      <c r="BS32" s="566"/>
      <c r="BT32" s="548"/>
      <c r="BU32" s="548"/>
    </row>
    <row r="33" spans="2:73" ht="19.5" customHeight="1">
      <c r="B33" s="901"/>
      <c r="C33" s="581"/>
      <c r="D33" s="581" t="s">
        <v>894</v>
      </c>
      <c r="E33" s="605">
        <v>1961946</v>
      </c>
      <c r="F33" s="605"/>
      <c r="G33" s="605">
        <v>2270348</v>
      </c>
      <c r="H33" s="605">
        <v>1510959</v>
      </c>
      <c r="I33" s="605">
        <v>420250</v>
      </c>
      <c r="J33" s="605">
        <v>5527825</v>
      </c>
      <c r="K33" s="605">
        <v>852923</v>
      </c>
      <c r="L33" s="605"/>
      <c r="M33" s="605"/>
      <c r="N33" s="605">
        <v>1434000</v>
      </c>
      <c r="O33" s="605">
        <v>0</v>
      </c>
      <c r="P33" s="605">
        <v>0</v>
      </c>
      <c r="Q33" s="605">
        <v>0</v>
      </c>
      <c r="R33" s="605">
        <v>12689885</v>
      </c>
      <c r="S33" s="605">
        <v>30000</v>
      </c>
      <c r="T33" s="605">
        <v>88595906</v>
      </c>
      <c r="U33" s="605">
        <v>22853900</v>
      </c>
      <c r="V33" s="605">
        <v>815606</v>
      </c>
      <c r="W33" s="605"/>
      <c r="X33" s="605">
        <v>4971751</v>
      </c>
      <c r="Y33" s="605"/>
      <c r="Z33" s="605">
        <v>517400</v>
      </c>
      <c r="AA33" s="605">
        <v>698000</v>
      </c>
      <c r="AB33" s="605">
        <v>2317677</v>
      </c>
      <c r="AC33" s="605">
        <v>0</v>
      </c>
      <c r="AD33" s="605"/>
      <c r="AE33" s="605">
        <v>0</v>
      </c>
      <c r="AF33" s="605">
        <v>244000</v>
      </c>
      <c r="AG33" s="605"/>
      <c r="AH33" s="605"/>
      <c r="AI33" s="605">
        <v>112000</v>
      </c>
      <c r="AJ33" s="605">
        <v>2171000</v>
      </c>
      <c r="AK33" s="605">
        <v>5356850</v>
      </c>
      <c r="AL33" s="605">
        <v>5770492</v>
      </c>
      <c r="AM33" s="605">
        <v>9882707</v>
      </c>
      <c r="AN33" s="605">
        <v>555665</v>
      </c>
      <c r="AO33" s="605">
        <v>778746</v>
      </c>
      <c r="AP33" s="605">
        <v>1442118</v>
      </c>
      <c r="AQ33" s="605"/>
      <c r="AR33" s="605">
        <v>8109574</v>
      </c>
      <c r="AS33" s="605">
        <v>6355967</v>
      </c>
      <c r="AT33" s="605">
        <v>4141277</v>
      </c>
      <c r="AU33" s="605">
        <v>215000</v>
      </c>
      <c r="AV33" s="605"/>
      <c r="AW33" s="605"/>
      <c r="AX33" s="605"/>
      <c r="AY33" s="605">
        <v>291500</v>
      </c>
      <c r="AZ33" s="605">
        <v>951327</v>
      </c>
      <c r="BA33" s="605">
        <v>138000</v>
      </c>
      <c r="BB33" s="605">
        <v>3905660</v>
      </c>
      <c r="BC33" s="605">
        <v>1175012</v>
      </c>
      <c r="BD33" s="605">
        <v>1939873</v>
      </c>
      <c r="BE33" s="605">
        <v>425473</v>
      </c>
      <c r="BF33" s="605">
        <v>4371157</v>
      </c>
      <c r="BG33" s="605">
        <v>377720</v>
      </c>
      <c r="BH33" s="605">
        <v>9802065</v>
      </c>
      <c r="BI33" s="605">
        <v>337000</v>
      </c>
      <c r="BJ33" s="605">
        <v>1976000</v>
      </c>
      <c r="BK33" s="605">
        <v>569393</v>
      </c>
      <c r="BL33" s="605"/>
      <c r="BM33" s="605"/>
      <c r="BN33" s="605"/>
      <c r="BO33" s="605">
        <v>4566602</v>
      </c>
      <c r="BP33" s="606"/>
      <c r="BQ33" s="607"/>
      <c r="BR33" s="566"/>
      <c r="BS33" s="566"/>
      <c r="BT33" s="548"/>
      <c r="BU33" s="548"/>
    </row>
    <row r="34" spans="2:73" ht="19.5" customHeight="1">
      <c r="B34" s="901"/>
      <c r="C34" s="581"/>
      <c r="D34" s="581" t="s">
        <v>895</v>
      </c>
      <c r="E34" s="605">
        <v>9354841</v>
      </c>
      <c r="F34" s="605"/>
      <c r="G34" s="605">
        <v>1308350</v>
      </c>
      <c r="H34" s="605">
        <v>2900529</v>
      </c>
      <c r="I34" s="605">
        <v>1932000</v>
      </c>
      <c r="J34" s="605">
        <v>6669000</v>
      </c>
      <c r="K34" s="605">
        <v>3956000</v>
      </c>
      <c r="L34" s="605"/>
      <c r="M34" s="605"/>
      <c r="N34" s="605">
        <v>3872000</v>
      </c>
      <c r="O34" s="605">
        <v>1200000</v>
      </c>
      <c r="P34" s="605">
        <v>1200000</v>
      </c>
      <c r="Q34" s="605">
        <v>300000</v>
      </c>
      <c r="R34" s="605">
        <v>10278331</v>
      </c>
      <c r="S34" s="605">
        <v>1029000</v>
      </c>
      <c r="T34" s="605">
        <v>12265133</v>
      </c>
      <c r="U34" s="605">
        <v>549875</v>
      </c>
      <c r="V34" s="605">
        <v>1809171</v>
      </c>
      <c r="W34" s="605"/>
      <c r="X34" s="605">
        <v>3836142</v>
      </c>
      <c r="Y34" s="605"/>
      <c r="Z34" s="605">
        <v>3612000</v>
      </c>
      <c r="AA34" s="605">
        <v>4247000</v>
      </c>
      <c r="AB34" s="605">
        <v>2492623</v>
      </c>
      <c r="AC34" s="605">
        <v>0</v>
      </c>
      <c r="AD34" s="605"/>
      <c r="AE34" s="605">
        <v>1080000</v>
      </c>
      <c r="AF34" s="605">
        <v>1949000</v>
      </c>
      <c r="AG34" s="605"/>
      <c r="AH34" s="605"/>
      <c r="AI34" s="605">
        <v>6096000</v>
      </c>
      <c r="AJ34" s="605">
        <v>3408000</v>
      </c>
      <c r="AK34" s="605">
        <v>3323170</v>
      </c>
      <c r="AL34" s="605">
        <v>1476566</v>
      </c>
      <c r="AM34" s="605">
        <v>6402334</v>
      </c>
      <c r="AN34" s="605">
        <v>3810542</v>
      </c>
      <c r="AO34" s="605">
        <v>1618314</v>
      </c>
      <c r="AP34" s="605">
        <v>2572356</v>
      </c>
      <c r="AQ34" s="605"/>
      <c r="AR34" s="605">
        <v>7691978</v>
      </c>
      <c r="AS34" s="605">
        <v>23538152</v>
      </c>
      <c r="AT34" s="605">
        <v>5719816</v>
      </c>
      <c r="AU34" s="605">
        <v>3012000</v>
      </c>
      <c r="AV34" s="605"/>
      <c r="AW34" s="605"/>
      <c r="AX34" s="605"/>
      <c r="AY34" s="605">
        <v>1350000</v>
      </c>
      <c r="AZ34" s="605">
        <v>76736</v>
      </c>
      <c r="BA34" s="605">
        <v>2595000</v>
      </c>
      <c r="BB34" s="605">
        <v>4279310</v>
      </c>
      <c r="BC34" s="605">
        <v>3313716</v>
      </c>
      <c r="BD34" s="605">
        <v>1820000</v>
      </c>
      <c r="BE34" s="605">
        <v>5491051</v>
      </c>
      <c r="BF34" s="605">
        <v>2875247</v>
      </c>
      <c r="BG34" s="605">
        <v>2853351</v>
      </c>
      <c r="BH34" s="605">
        <v>2033183</v>
      </c>
      <c r="BI34" s="605">
        <v>1935000</v>
      </c>
      <c r="BJ34" s="605">
        <v>2905000</v>
      </c>
      <c r="BK34" s="605">
        <v>6531357</v>
      </c>
      <c r="BL34" s="605"/>
      <c r="BM34" s="605"/>
      <c r="BN34" s="605"/>
      <c r="BO34" s="605">
        <v>3563000</v>
      </c>
      <c r="BP34" s="606"/>
      <c r="BQ34" s="607"/>
      <c r="BR34" s="566"/>
      <c r="BS34" s="566"/>
      <c r="BT34" s="548"/>
      <c r="BU34" s="548"/>
    </row>
    <row r="35" spans="2:73" ht="19.5" customHeight="1">
      <c r="B35" s="901"/>
      <c r="C35" s="581"/>
      <c r="D35" s="581" t="s">
        <v>896</v>
      </c>
      <c r="E35" s="605">
        <v>0</v>
      </c>
      <c r="F35" s="605"/>
      <c r="G35" s="605">
        <v>0</v>
      </c>
      <c r="H35" s="605">
        <v>19132843</v>
      </c>
      <c r="I35" s="605">
        <v>0</v>
      </c>
      <c r="J35" s="605">
        <v>75239316</v>
      </c>
      <c r="K35" s="605">
        <v>0</v>
      </c>
      <c r="L35" s="605"/>
      <c r="M35" s="605"/>
      <c r="N35" s="605">
        <v>0</v>
      </c>
      <c r="O35" s="605">
        <v>45229794</v>
      </c>
      <c r="P35" s="605">
        <v>9682951</v>
      </c>
      <c r="Q35" s="605">
        <v>148789</v>
      </c>
      <c r="R35" s="605">
        <v>0</v>
      </c>
      <c r="S35" s="605">
        <v>5484509</v>
      </c>
      <c r="T35" s="605">
        <v>0</v>
      </c>
      <c r="U35" s="605">
        <v>0</v>
      </c>
      <c r="V35" s="605">
        <v>4755648</v>
      </c>
      <c r="W35" s="605"/>
      <c r="X35" s="605">
        <v>0</v>
      </c>
      <c r="Y35" s="605"/>
      <c r="Z35" s="605">
        <v>0</v>
      </c>
      <c r="AA35" s="605">
        <v>0</v>
      </c>
      <c r="AB35" s="605">
        <v>0</v>
      </c>
      <c r="AC35" s="605">
        <v>0</v>
      </c>
      <c r="AD35" s="605"/>
      <c r="AE35" s="605">
        <v>0</v>
      </c>
      <c r="AF35" s="605">
        <v>0</v>
      </c>
      <c r="AG35" s="605"/>
      <c r="AH35" s="605"/>
      <c r="AI35" s="605">
        <v>87684174</v>
      </c>
      <c r="AJ35" s="605">
        <v>0</v>
      </c>
      <c r="AK35" s="605">
        <v>0</v>
      </c>
      <c r="AL35" s="605">
        <v>0</v>
      </c>
      <c r="AM35" s="605">
        <v>0</v>
      </c>
      <c r="AN35" s="605">
        <v>0</v>
      </c>
      <c r="AO35" s="605">
        <v>0</v>
      </c>
      <c r="AP35" s="605">
        <v>0</v>
      </c>
      <c r="AQ35" s="605"/>
      <c r="AR35" s="605">
        <v>74079366</v>
      </c>
      <c r="AS35" s="605">
        <v>91883580</v>
      </c>
      <c r="AT35" s="605">
        <v>0</v>
      </c>
      <c r="AU35" s="605">
        <v>0</v>
      </c>
      <c r="AV35" s="605"/>
      <c r="AW35" s="605"/>
      <c r="AX35" s="605"/>
      <c r="AY35" s="605">
        <v>0</v>
      </c>
      <c r="AZ35" s="605">
        <v>0</v>
      </c>
      <c r="BA35" s="605">
        <v>16831771</v>
      </c>
      <c r="BB35" s="605">
        <v>0</v>
      </c>
      <c r="BC35" s="605">
        <v>0</v>
      </c>
      <c r="BD35" s="605">
        <v>0</v>
      </c>
      <c r="BE35" s="605">
        <v>0</v>
      </c>
      <c r="BF35" s="605">
        <v>0</v>
      </c>
      <c r="BG35" s="605">
        <v>17925120</v>
      </c>
      <c r="BH35" s="605">
        <v>0</v>
      </c>
      <c r="BI35" s="605">
        <v>0</v>
      </c>
      <c r="BJ35" s="605">
        <v>0</v>
      </c>
      <c r="BK35" s="605">
        <v>0</v>
      </c>
      <c r="BL35" s="605"/>
      <c r="BM35" s="605"/>
      <c r="BN35" s="605"/>
      <c r="BO35" s="605">
        <v>0</v>
      </c>
      <c r="BP35" s="606"/>
      <c r="BQ35" s="607"/>
      <c r="BR35" s="566"/>
      <c r="BS35" s="566"/>
      <c r="BT35" s="548"/>
      <c r="BU35" s="548"/>
    </row>
    <row r="36" spans="2:73" ht="19.5" customHeight="1">
      <c r="B36" s="901"/>
      <c r="C36" s="581"/>
      <c r="D36" s="581" t="s">
        <v>897</v>
      </c>
      <c r="E36" s="605">
        <v>2625638</v>
      </c>
      <c r="F36" s="605"/>
      <c r="G36" s="605">
        <v>1845959</v>
      </c>
      <c r="H36" s="605">
        <v>1660590</v>
      </c>
      <c r="I36" s="605">
        <v>1871950</v>
      </c>
      <c r="J36" s="605">
        <v>1137321</v>
      </c>
      <c r="K36" s="605">
        <v>120300</v>
      </c>
      <c r="L36" s="605"/>
      <c r="M36" s="605"/>
      <c r="N36" s="605">
        <v>369040</v>
      </c>
      <c r="O36" s="605">
        <v>5180</v>
      </c>
      <c r="P36" s="605">
        <v>0</v>
      </c>
      <c r="Q36" s="605">
        <v>0</v>
      </c>
      <c r="R36" s="605">
        <v>4333852</v>
      </c>
      <c r="S36" s="605">
        <v>0</v>
      </c>
      <c r="T36" s="605">
        <v>1851099</v>
      </c>
      <c r="U36" s="605">
        <v>25721</v>
      </c>
      <c r="V36" s="605">
        <v>281798</v>
      </c>
      <c r="W36" s="605"/>
      <c r="X36" s="605">
        <v>645221</v>
      </c>
      <c r="Y36" s="605"/>
      <c r="Z36" s="605">
        <v>514735</v>
      </c>
      <c r="AA36" s="605">
        <v>362693</v>
      </c>
      <c r="AB36" s="605">
        <v>357918</v>
      </c>
      <c r="AC36" s="605">
        <v>0</v>
      </c>
      <c r="AD36" s="605"/>
      <c r="AE36" s="605">
        <v>17358</v>
      </c>
      <c r="AF36" s="605">
        <v>30798</v>
      </c>
      <c r="AG36" s="605"/>
      <c r="AH36" s="605"/>
      <c r="AI36" s="605">
        <v>6024746</v>
      </c>
      <c r="AJ36" s="605">
        <v>1784874</v>
      </c>
      <c r="AK36" s="605">
        <v>813140</v>
      </c>
      <c r="AL36" s="605">
        <v>867584</v>
      </c>
      <c r="AM36" s="605">
        <v>4093006</v>
      </c>
      <c r="AN36" s="605">
        <v>441221</v>
      </c>
      <c r="AO36" s="605">
        <v>434292</v>
      </c>
      <c r="AP36" s="605">
        <v>1734123</v>
      </c>
      <c r="AQ36" s="605"/>
      <c r="AR36" s="605">
        <v>1118693</v>
      </c>
      <c r="AS36" s="605">
        <v>243572</v>
      </c>
      <c r="AT36" s="605">
        <v>1795806</v>
      </c>
      <c r="AU36" s="605">
        <v>473902</v>
      </c>
      <c r="AV36" s="605"/>
      <c r="AW36" s="605"/>
      <c r="AX36" s="605"/>
      <c r="AY36" s="605">
        <v>246670</v>
      </c>
      <c r="AZ36" s="605">
        <v>21242587</v>
      </c>
      <c r="BA36" s="605">
        <v>47800</v>
      </c>
      <c r="BB36" s="605">
        <v>614696</v>
      </c>
      <c r="BC36" s="605">
        <v>1224020</v>
      </c>
      <c r="BD36" s="605">
        <v>2262066</v>
      </c>
      <c r="BE36" s="605">
        <v>941540</v>
      </c>
      <c r="BF36" s="605">
        <v>532450</v>
      </c>
      <c r="BG36" s="605">
        <v>143513</v>
      </c>
      <c r="BH36" s="605">
        <v>646248</v>
      </c>
      <c r="BI36" s="605">
        <v>175200</v>
      </c>
      <c r="BJ36" s="605">
        <v>834160</v>
      </c>
      <c r="BK36" s="605">
        <v>3505330</v>
      </c>
      <c r="BL36" s="605"/>
      <c r="BM36" s="605"/>
      <c r="BN36" s="605"/>
      <c r="BO36" s="605">
        <v>1557719</v>
      </c>
      <c r="BP36" s="606"/>
      <c r="BQ36" s="607"/>
      <c r="BR36" s="566"/>
      <c r="BS36" s="566"/>
      <c r="BT36" s="548"/>
      <c r="BU36" s="548"/>
    </row>
    <row r="37" spans="2:73" ht="19.5" customHeight="1">
      <c r="B37" s="901"/>
      <c r="C37" s="581" t="s">
        <v>898</v>
      </c>
      <c r="D37" s="581"/>
      <c r="E37" s="605">
        <v>250492970</v>
      </c>
      <c r="F37" s="605">
        <v>59564684</v>
      </c>
      <c r="G37" s="605">
        <v>36375669</v>
      </c>
      <c r="H37" s="605">
        <v>62790897</v>
      </c>
      <c r="I37" s="605">
        <v>40366249</v>
      </c>
      <c r="J37" s="605">
        <v>224735601</v>
      </c>
      <c r="K37" s="605">
        <v>92167051</v>
      </c>
      <c r="L37" s="605">
        <v>68403673</v>
      </c>
      <c r="M37" s="605">
        <v>23764287</v>
      </c>
      <c r="N37" s="605">
        <v>119082962</v>
      </c>
      <c r="O37" s="605">
        <v>111568770</v>
      </c>
      <c r="P37" s="605">
        <v>120740372</v>
      </c>
      <c r="Q37" s="605">
        <v>1567375</v>
      </c>
      <c r="R37" s="605">
        <v>358215578</v>
      </c>
      <c r="S37" s="605">
        <v>26897080</v>
      </c>
      <c r="T37" s="605">
        <v>220811235</v>
      </c>
      <c r="U37" s="605">
        <v>-39990862</v>
      </c>
      <c r="V37" s="605">
        <v>43559246</v>
      </c>
      <c r="W37" s="605">
        <v>106309812</v>
      </c>
      <c r="X37" s="605">
        <v>151201833</v>
      </c>
      <c r="Y37" s="605">
        <v>147910225</v>
      </c>
      <c r="Z37" s="605">
        <v>150881261</v>
      </c>
      <c r="AA37" s="605">
        <v>196369296</v>
      </c>
      <c r="AB37" s="605">
        <v>70380186</v>
      </c>
      <c r="AC37" s="605">
        <v>621497961</v>
      </c>
      <c r="AD37" s="605">
        <v>285077469</v>
      </c>
      <c r="AE37" s="605">
        <v>22898367</v>
      </c>
      <c r="AF37" s="605">
        <v>73792754</v>
      </c>
      <c r="AG37" s="605">
        <v>47153930</v>
      </c>
      <c r="AH37" s="605">
        <v>55193229</v>
      </c>
      <c r="AI37" s="605">
        <v>88351793</v>
      </c>
      <c r="AJ37" s="605">
        <v>70549645</v>
      </c>
      <c r="AK37" s="605">
        <v>85012981</v>
      </c>
      <c r="AL37" s="605">
        <v>43431457</v>
      </c>
      <c r="AM37" s="605">
        <v>185010244</v>
      </c>
      <c r="AN37" s="605">
        <v>115476126</v>
      </c>
      <c r="AO37" s="605">
        <v>41275207</v>
      </c>
      <c r="AP37" s="605">
        <v>56566174</v>
      </c>
      <c r="AQ37" s="605">
        <v>165266417</v>
      </c>
      <c r="AR37" s="605">
        <v>144423620</v>
      </c>
      <c r="AS37" s="605">
        <v>771330217</v>
      </c>
      <c r="AT37" s="605">
        <v>231498332</v>
      </c>
      <c r="AU37" s="605">
        <v>128500354</v>
      </c>
      <c r="AV37" s="605">
        <v>508723448</v>
      </c>
      <c r="AW37" s="605">
        <v>77264612</v>
      </c>
      <c r="AX37" s="605">
        <v>163045490</v>
      </c>
      <c r="AY37" s="605">
        <v>112793380</v>
      </c>
      <c r="AZ37" s="605">
        <v>345698795</v>
      </c>
      <c r="BA37" s="605">
        <v>88863459</v>
      </c>
      <c r="BB37" s="605">
        <v>103103047</v>
      </c>
      <c r="BC37" s="605">
        <v>97511041</v>
      </c>
      <c r="BD37" s="605">
        <v>45508530</v>
      </c>
      <c r="BE37" s="605">
        <v>130145555</v>
      </c>
      <c r="BF37" s="605">
        <v>63210129</v>
      </c>
      <c r="BG37" s="605">
        <v>62816776</v>
      </c>
      <c r="BH37" s="605">
        <v>41289240</v>
      </c>
      <c r="BI37" s="605">
        <v>60556326</v>
      </c>
      <c r="BJ37" s="605">
        <v>80758555</v>
      </c>
      <c r="BK37" s="605">
        <v>348291163</v>
      </c>
      <c r="BL37" s="605">
        <v>345791366</v>
      </c>
      <c r="BM37" s="605">
        <v>102289443</v>
      </c>
      <c r="BN37" s="605">
        <v>197028825</v>
      </c>
      <c r="BO37" s="605">
        <v>102786871</v>
      </c>
      <c r="BP37" s="606"/>
      <c r="BQ37" s="607"/>
      <c r="BR37" s="566"/>
      <c r="BS37" s="566"/>
      <c r="BT37" s="548"/>
      <c r="BU37" s="548"/>
    </row>
    <row r="38" spans="2:73" ht="19.5" customHeight="1">
      <c r="B38" s="901"/>
      <c r="C38" s="581" t="s">
        <v>899</v>
      </c>
      <c r="D38" s="581"/>
      <c r="E38" s="605">
        <v>46439532</v>
      </c>
      <c r="F38" s="605">
        <v>12695887</v>
      </c>
      <c r="G38" s="605">
        <v>11747244</v>
      </c>
      <c r="H38" s="605">
        <v>7197961</v>
      </c>
      <c r="I38" s="605">
        <v>29036053</v>
      </c>
      <c r="J38" s="605">
        <v>39208289</v>
      </c>
      <c r="K38" s="605">
        <v>11349848</v>
      </c>
      <c r="L38" s="605">
        <v>2078941</v>
      </c>
      <c r="M38" s="605">
        <v>1150737</v>
      </c>
      <c r="N38" s="605">
        <v>16495821</v>
      </c>
      <c r="O38" s="605">
        <v>29911604</v>
      </c>
      <c r="P38" s="605">
        <v>46924350</v>
      </c>
      <c r="Q38" s="605">
        <v>386893</v>
      </c>
      <c r="R38" s="605">
        <v>54111692</v>
      </c>
      <c r="S38" s="605">
        <v>5579840</v>
      </c>
      <c r="T38" s="605">
        <v>37189865</v>
      </c>
      <c r="U38" s="605">
        <v>11202216</v>
      </c>
      <c r="V38" s="605">
        <v>9318302</v>
      </c>
      <c r="W38" s="605">
        <v>8971346</v>
      </c>
      <c r="X38" s="605">
        <v>11870152</v>
      </c>
      <c r="Y38" s="605">
        <v>10840859</v>
      </c>
      <c r="Z38" s="605">
        <v>36418409</v>
      </c>
      <c r="AA38" s="605">
        <v>36661659</v>
      </c>
      <c r="AB38" s="605">
        <v>4578416</v>
      </c>
      <c r="AC38" s="605">
        <v>0</v>
      </c>
      <c r="AD38" s="605">
        <v>20840937</v>
      </c>
      <c r="AE38" s="605">
        <v>3117054</v>
      </c>
      <c r="AF38" s="605">
        <v>6522866</v>
      </c>
      <c r="AG38" s="605">
        <v>11034533</v>
      </c>
      <c r="AH38" s="605">
        <v>6213709</v>
      </c>
      <c r="AI38" s="605">
        <v>57294070</v>
      </c>
      <c r="AJ38" s="605">
        <v>24914319</v>
      </c>
      <c r="AK38" s="605">
        <v>23056607</v>
      </c>
      <c r="AL38" s="605">
        <v>13485489</v>
      </c>
      <c r="AM38" s="605">
        <v>53287625</v>
      </c>
      <c r="AN38" s="605">
        <v>23531433</v>
      </c>
      <c r="AO38" s="605">
        <v>5416611</v>
      </c>
      <c r="AP38" s="605">
        <v>10807144</v>
      </c>
      <c r="AQ38" s="605">
        <v>27277743</v>
      </c>
      <c r="AR38" s="605">
        <v>97950383</v>
      </c>
      <c r="AS38" s="605">
        <v>248943162</v>
      </c>
      <c r="AT38" s="605">
        <v>28014541</v>
      </c>
      <c r="AU38" s="605">
        <v>33978454</v>
      </c>
      <c r="AV38" s="605">
        <v>52531151</v>
      </c>
      <c r="AW38" s="605">
        <v>17637388</v>
      </c>
      <c r="AX38" s="605">
        <v>24047521</v>
      </c>
      <c r="AY38" s="605">
        <v>36881750</v>
      </c>
      <c r="AZ38" s="605">
        <v>110699464</v>
      </c>
      <c r="BA38" s="605">
        <v>18551042</v>
      </c>
      <c r="BB38" s="605">
        <v>23016460</v>
      </c>
      <c r="BC38" s="605">
        <v>31902156</v>
      </c>
      <c r="BD38" s="605">
        <v>15695648</v>
      </c>
      <c r="BE38" s="605">
        <v>48409617</v>
      </c>
      <c r="BF38" s="605">
        <v>17302819</v>
      </c>
      <c r="BG38" s="605">
        <v>25714077</v>
      </c>
      <c r="BH38" s="605">
        <v>12244093</v>
      </c>
      <c r="BI38" s="605">
        <v>9790734</v>
      </c>
      <c r="BJ38" s="605">
        <v>33822625</v>
      </c>
      <c r="BK38" s="605">
        <v>93488624</v>
      </c>
      <c r="BL38" s="605">
        <v>31360730</v>
      </c>
      <c r="BM38" s="605">
        <v>26736267</v>
      </c>
      <c r="BN38" s="605">
        <v>64240280</v>
      </c>
      <c r="BO38" s="605">
        <v>12466233</v>
      </c>
      <c r="BP38" s="606"/>
      <c r="BQ38" s="607"/>
      <c r="BR38" s="566"/>
      <c r="BS38" s="566"/>
      <c r="BT38" s="548"/>
      <c r="BU38" s="548"/>
    </row>
    <row r="39" spans="2:73" ht="19.5" customHeight="1">
      <c r="B39" s="901"/>
      <c r="C39" s="581" t="s">
        <v>900</v>
      </c>
      <c r="D39" s="581"/>
      <c r="E39" s="605">
        <v>204053438</v>
      </c>
      <c r="F39" s="605">
        <v>46868797</v>
      </c>
      <c r="G39" s="605">
        <v>24628425</v>
      </c>
      <c r="H39" s="605">
        <v>55592936</v>
      </c>
      <c r="I39" s="605">
        <v>11330196</v>
      </c>
      <c r="J39" s="605">
        <v>185527312</v>
      </c>
      <c r="K39" s="605">
        <v>80817203</v>
      </c>
      <c r="L39" s="605">
        <v>66324732</v>
      </c>
      <c r="M39" s="605">
        <v>22613550</v>
      </c>
      <c r="N39" s="605">
        <v>102587141</v>
      </c>
      <c r="O39" s="605">
        <v>81657166</v>
      </c>
      <c r="P39" s="605">
        <v>73816022</v>
      </c>
      <c r="Q39" s="605">
        <v>1180482</v>
      </c>
      <c r="R39" s="605">
        <v>304103886</v>
      </c>
      <c r="S39" s="605">
        <v>21317240</v>
      </c>
      <c r="T39" s="605">
        <v>183621370</v>
      </c>
      <c r="U39" s="605">
        <v>-51193078</v>
      </c>
      <c r="V39" s="605">
        <v>34240944</v>
      </c>
      <c r="W39" s="605">
        <v>97338466</v>
      </c>
      <c r="X39" s="605">
        <v>139331681</v>
      </c>
      <c r="Y39" s="605">
        <v>137069366</v>
      </c>
      <c r="Z39" s="605">
        <v>114462852</v>
      </c>
      <c r="AA39" s="605">
        <v>159707637</v>
      </c>
      <c r="AB39" s="605">
        <v>65801770</v>
      </c>
      <c r="AC39" s="605">
        <v>621497961</v>
      </c>
      <c r="AD39" s="605">
        <v>264236532</v>
      </c>
      <c r="AE39" s="605">
        <v>19781313</v>
      </c>
      <c r="AF39" s="605">
        <v>67269888</v>
      </c>
      <c r="AG39" s="605">
        <v>36119397</v>
      </c>
      <c r="AH39" s="605">
        <v>48979520</v>
      </c>
      <c r="AI39" s="605">
        <v>31057723</v>
      </c>
      <c r="AJ39" s="605">
        <v>45635326</v>
      </c>
      <c r="AK39" s="605">
        <v>61956374</v>
      </c>
      <c r="AL39" s="605">
        <v>29945968</v>
      </c>
      <c r="AM39" s="605">
        <v>131722619</v>
      </c>
      <c r="AN39" s="605">
        <v>91944693</v>
      </c>
      <c r="AO39" s="605">
        <v>35858596</v>
      </c>
      <c r="AP39" s="605">
        <v>45759030</v>
      </c>
      <c r="AQ39" s="605">
        <v>137988674</v>
      </c>
      <c r="AR39" s="605">
        <v>46473237</v>
      </c>
      <c r="AS39" s="605">
        <v>522387055</v>
      </c>
      <c r="AT39" s="605">
        <v>203483791</v>
      </c>
      <c r="AU39" s="605">
        <v>94521900</v>
      </c>
      <c r="AV39" s="605">
        <v>456192297</v>
      </c>
      <c r="AW39" s="605">
        <v>59627224</v>
      </c>
      <c r="AX39" s="605">
        <v>138997969</v>
      </c>
      <c r="AY39" s="605">
        <v>75911630</v>
      </c>
      <c r="AZ39" s="605">
        <v>234999331</v>
      </c>
      <c r="BA39" s="605">
        <v>70312417</v>
      </c>
      <c r="BB39" s="605">
        <v>80086587</v>
      </c>
      <c r="BC39" s="605">
        <v>65608885</v>
      </c>
      <c r="BD39" s="605">
        <v>29812882</v>
      </c>
      <c r="BE39" s="605">
        <v>81735938</v>
      </c>
      <c r="BF39" s="605">
        <v>45907310</v>
      </c>
      <c r="BG39" s="605">
        <v>37102699</v>
      </c>
      <c r="BH39" s="605">
        <v>29045147</v>
      </c>
      <c r="BI39" s="605">
        <v>50765592</v>
      </c>
      <c r="BJ39" s="605">
        <v>46935930</v>
      </c>
      <c r="BK39" s="605">
        <v>254802539</v>
      </c>
      <c r="BL39" s="605">
        <v>314430636</v>
      </c>
      <c r="BM39" s="605">
        <v>75553176</v>
      </c>
      <c r="BN39" s="605">
        <v>132788545</v>
      </c>
      <c r="BO39" s="605">
        <v>90320638</v>
      </c>
      <c r="BP39" s="606"/>
      <c r="BQ39" s="607"/>
      <c r="BR39" s="566"/>
      <c r="BS39" s="566"/>
      <c r="BT39" s="548"/>
      <c r="BU39" s="548"/>
    </row>
    <row r="40" spans="2:73" ht="19.5" customHeight="1">
      <c r="B40" s="901"/>
      <c r="C40" s="581" t="s">
        <v>901</v>
      </c>
      <c r="D40" s="581"/>
      <c r="E40" s="605">
        <v>2523546</v>
      </c>
      <c r="F40" s="605">
        <v>1818290</v>
      </c>
      <c r="G40" s="605">
        <v>755302</v>
      </c>
      <c r="H40" s="605">
        <v>915512</v>
      </c>
      <c r="I40" s="605">
        <v>0</v>
      </c>
      <c r="J40" s="605">
        <v>0</v>
      </c>
      <c r="K40" s="605">
        <v>0</v>
      </c>
      <c r="L40" s="605">
        <v>0</v>
      </c>
      <c r="M40" s="605">
        <v>0</v>
      </c>
      <c r="N40" s="605">
        <v>906000</v>
      </c>
      <c r="O40" s="605">
        <v>0</v>
      </c>
      <c r="P40" s="605">
        <v>0</v>
      </c>
      <c r="Q40" s="605">
        <v>0</v>
      </c>
      <c r="R40" s="605">
        <v>14511584</v>
      </c>
      <c r="S40" s="605">
        <v>0</v>
      </c>
      <c r="T40" s="605">
        <v>255999883</v>
      </c>
      <c r="U40" s="605">
        <v>81823225</v>
      </c>
      <c r="V40" s="605">
        <v>2378410</v>
      </c>
      <c r="W40" s="605">
        <v>445291</v>
      </c>
      <c r="X40" s="605">
        <v>4021607</v>
      </c>
      <c r="Y40" s="605">
        <v>1078803</v>
      </c>
      <c r="Z40" s="605">
        <v>205000</v>
      </c>
      <c r="AA40" s="605">
        <v>0</v>
      </c>
      <c r="AB40" s="605">
        <v>5613104</v>
      </c>
      <c r="AC40" s="605">
        <v>0</v>
      </c>
      <c r="AD40" s="605">
        <v>567096</v>
      </c>
      <c r="AE40" s="605">
        <v>1184000</v>
      </c>
      <c r="AF40" s="605">
        <v>0</v>
      </c>
      <c r="AG40" s="605">
        <v>0</v>
      </c>
      <c r="AH40" s="605">
        <v>0</v>
      </c>
      <c r="AI40" s="605">
        <v>0</v>
      </c>
      <c r="AJ40" s="605">
        <v>0</v>
      </c>
      <c r="AK40" s="605">
        <v>679980</v>
      </c>
      <c r="AL40" s="605">
        <v>8695614</v>
      </c>
      <c r="AM40" s="605">
        <v>36284218</v>
      </c>
      <c r="AN40" s="605">
        <v>1336793</v>
      </c>
      <c r="AO40" s="605">
        <v>5885158</v>
      </c>
      <c r="AP40" s="605">
        <v>10375732</v>
      </c>
      <c r="AQ40" s="605">
        <v>0</v>
      </c>
      <c r="AR40" s="605">
        <v>2232448</v>
      </c>
      <c r="AS40" s="605">
        <v>3244407</v>
      </c>
      <c r="AT40" s="605">
        <v>2732907</v>
      </c>
      <c r="AU40" s="605">
        <v>762000</v>
      </c>
      <c r="AV40" s="605">
        <v>0</v>
      </c>
      <c r="AW40" s="605">
        <v>1648000</v>
      </c>
      <c r="AX40" s="605">
        <v>1133000</v>
      </c>
      <c r="AY40" s="605">
        <v>360500</v>
      </c>
      <c r="AZ40" s="605">
        <v>952133</v>
      </c>
      <c r="BA40" s="605">
        <v>0</v>
      </c>
      <c r="BB40" s="605">
        <v>9257581</v>
      </c>
      <c r="BC40" s="605">
        <v>2264272</v>
      </c>
      <c r="BD40" s="605">
        <v>4399127</v>
      </c>
      <c r="BE40" s="605">
        <v>6285476</v>
      </c>
      <c r="BF40" s="605">
        <v>9319596</v>
      </c>
      <c r="BG40" s="605">
        <v>673929</v>
      </c>
      <c r="BH40" s="605">
        <v>93162752</v>
      </c>
      <c r="BI40" s="605">
        <v>0</v>
      </c>
      <c r="BJ40" s="605">
        <v>0</v>
      </c>
      <c r="BK40" s="605">
        <v>1054250</v>
      </c>
      <c r="BL40" s="605">
        <v>0</v>
      </c>
      <c r="BM40" s="605">
        <v>0</v>
      </c>
      <c r="BN40" s="605">
        <v>16603000</v>
      </c>
      <c r="BO40" s="605">
        <v>335398</v>
      </c>
      <c r="BP40" s="606"/>
      <c r="BQ40" s="607"/>
      <c r="BR40" s="566"/>
      <c r="BS40" s="566"/>
      <c r="BT40" s="548"/>
      <c r="BU40" s="548"/>
    </row>
    <row r="41" spans="2:73" ht="19.5" customHeight="1">
      <c r="B41" s="901"/>
      <c r="C41" s="581" t="s">
        <v>902</v>
      </c>
      <c r="D41" s="581"/>
      <c r="E41" s="605">
        <v>247969424</v>
      </c>
      <c r="F41" s="605">
        <v>57746394</v>
      </c>
      <c r="G41" s="605">
        <v>35620367</v>
      </c>
      <c r="H41" s="605">
        <v>61875385</v>
      </c>
      <c r="I41" s="605">
        <v>40366249</v>
      </c>
      <c r="J41" s="605">
        <v>224735601</v>
      </c>
      <c r="K41" s="605">
        <v>92167051</v>
      </c>
      <c r="L41" s="605">
        <v>68403673</v>
      </c>
      <c r="M41" s="605">
        <v>23764287</v>
      </c>
      <c r="N41" s="605">
        <v>118176962</v>
      </c>
      <c r="O41" s="605">
        <v>111568770</v>
      </c>
      <c r="P41" s="605">
        <v>120740372</v>
      </c>
      <c r="Q41" s="605">
        <v>1567375</v>
      </c>
      <c r="R41" s="605">
        <v>343703994</v>
      </c>
      <c r="S41" s="605">
        <v>26897080</v>
      </c>
      <c r="T41" s="605">
        <v>-35188648</v>
      </c>
      <c r="U41" s="605">
        <v>-121814087</v>
      </c>
      <c r="V41" s="605">
        <v>41180836</v>
      </c>
      <c r="W41" s="605">
        <v>105864521</v>
      </c>
      <c r="X41" s="605">
        <v>147180226</v>
      </c>
      <c r="Y41" s="605">
        <v>146831422</v>
      </c>
      <c r="Z41" s="605">
        <v>150676261</v>
      </c>
      <c r="AA41" s="605">
        <v>196369296</v>
      </c>
      <c r="AB41" s="605">
        <v>64767082</v>
      </c>
      <c r="AC41" s="605">
        <v>621497961</v>
      </c>
      <c r="AD41" s="605">
        <v>284510373</v>
      </c>
      <c r="AE41" s="605">
        <v>21714367</v>
      </c>
      <c r="AF41" s="605">
        <v>73792754</v>
      </c>
      <c r="AG41" s="605">
        <v>47153930</v>
      </c>
      <c r="AH41" s="605">
        <v>55193229</v>
      </c>
      <c r="AI41" s="605">
        <v>88351793</v>
      </c>
      <c r="AJ41" s="605">
        <v>70549645</v>
      </c>
      <c r="AK41" s="605">
        <v>84333001</v>
      </c>
      <c r="AL41" s="605">
        <v>34735843</v>
      </c>
      <c r="AM41" s="605">
        <v>148726026</v>
      </c>
      <c r="AN41" s="605">
        <v>114139333</v>
      </c>
      <c r="AO41" s="605">
        <v>35390049</v>
      </c>
      <c r="AP41" s="605">
        <v>46190442</v>
      </c>
      <c r="AQ41" s="605">
        <v>165266417</v>
      </c>
      <c r="AR41" s="605">
        <v>142191172</v>
      </c>
      <c r="AS41" s="605">
        <v>768085810</v>
      </c>
      <c r="AT41" s="605">
        <v>228765425</v>
      </c>
      <c r="AU41" s="605">
        <v>127738354</v>
      </c>
      <c r="AV41" s="605">
        <v>508723448</v>
      </c>
      <c r="AW41" s="605">
        <v>75616612</v>
      </c>
      <c r="AX41" s="605">
        <v>161912490</v>
      </c>
      <c r="AY41" s="605">
        <v>112432880</v>
      </c>
      <c r="AZ41" s="605">
        <v>344746662</v>
      </c>
      <c r="BA41" s="605">
        <v>88863459</v>
      </c>
      <c r="BB41" s="605">
        <v>93845466</v>
      </c>
      <c r="BC41" s="605">
        <v>95246769</v>
      </c>
      <c r="BD41" s="605">
        <v>41109403</v>
      </c>
      <c r="BE41" s="605">
        <v>123860079</v>
      </c>
      <c r="BF41" s="605">
        <v>53890533</v>
      </c>
      <c r="BG41" s="605">
        <v>62142847</v>
      </c>
      <c r="BH41" s="605">
        <v>-51873512</v>
      </c>
      <c r="BI41" s="605">
        <v>60556326</v>
      </c>
      <c r="BJ41" s="605">
        <v>80758555</v>
      </c>
      <c r="BK41" s="605">
        <v>347236913</v>
      </c>
      <c r="BL41" s="605">
        <v>345791366</v>
      </c>
      <c r="BM41" s="605">
        <v>102289443</v>
      </c>
      <c r="BN41" s="605">
        <v>180425825</v>
      </c>
      <c r="BO41" s="605">
        <v>102451473</v>
      </c>
      <c r="BP41" s="606"/>
      <c r="BQ41" s="607"/>
      <c r="BR41" s="566"/>
      <c r="BS41" s="566"/>
      <c r="BT41" s="548"/>
      <c r="BU41" s="548"/>
    </row>
    <row r="42" spans="2:73" ht="19.5" customHeight="1">
      <c r="B42" s="901"/>
      <c r="C42" s="608" t="s">
        <v>822</v>
      </c>
      <c r="D42" s="609"/>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0"/>
      <c r="BH42" s="610"/>
      <c r="BI42" s="610"/>
      <c r="BJ42" s="610"/>
      <c r="BK42" s="610"/>
      <c r="BL42" s="610"/>
      <c r="BM42" s="610"/>
      <c r="BN42" s="610"/>
      <c r="BO42" s="610"/>
      <c r="BR42" s="566"/>
      <c r="BS42" s="566"/>
      <c r="BT42" s="548"/>
      <c r="BU42" s="548"/>
    </row>
    <row r="43" spans="2:73" ht="19.5" customHeight="1">
      <c r="B43" s="902"/>
      <c r="C43" s="600" t="s">
        <v>823</v>
      </c>
      <c r="D43" s="600"/>
      <c r="E43" s="611">
        <v>0.031035743252784496</v>
      </c>
      <c r="F43" s="611">
        <v>0.04179423380508041</v>
      </c>
      <c r="G43" s="611">
        <v>0.03493059506708761</v>
      </c>
      <c r="H43" s="611">
        <v>0.05232335830555682</v>
      </c>
      <c r="I43" s="611">
        <v>0.02035038796270718</v>
      </c>
      <c r="J43" s="611">
        <v>0.040463937630722174</v>
      </c>
      <c r="K43" s="611">
        <v>0.06365127831491713</v>
      </c>
      <c r="L43" s="611">
        <v>0.07663394918661756</v>
      </c>
      <c r="M43" s="611">
        <v>0.04278790822316495</v>
      </c>
      <c r="N43" s="611">
        <v>0.04708621073556495</v>
      </c>
      <c r="O43" s="611">
        <v>0.0642819274664562</v>
      </c>
      <c r="P43" s="611">
        <v>0.02434819656353591</v>
      </c>
      <c r="Q43" s="611">
        <v>0.017559603284223447</v>
      </c>
      <c r="R43" s="611">
        <v>0.047772530307088196</v>
      </c>
      <c r="S43" s="611">
        <v>0.0763943210645086</v>
      </c>
      <c r="T43" s="611">
        <v>0.021203920224940807</v>
      </c>
      <c r="U43" s="611">
        <v>-0.02144802020394969</v>
      </c>
      <c r="V43" s="611">
        <v>0.04697351254173191</v>
      </c>
      <c r="W43" s="611">
        <v>0.07656488038674034</v>
      </c>
      <c r="X43" s="611">
        <v>0.03629878258681926</v>
      </c>
      <c r="Y43" s="611">
        <v>0.05681371441725862</v>
      </c>
      <c r="Z43" s="611">
        <v>0.059659473800238325</v>
      </c>
      <c r="AA43" s="611">
        <v>0.02631184928323636</v>
      </c>
      <c r="AB43" s="611">
        <v>0.041743204241143965</v>
      </c>
      <c r="AC43" s="611">
        <v>0.0348138053660221</v>
      </c>
      <c r="AD43" s="611">
        <v>0.047906664910221</v>
      </c>
      <c r="AE43" s="611">
        <v>0.021377900437384897</v>
      </c>
      <c r="AF43" s="611">
        <v>0.03480902744337824</v>
      </c>
      <c r="AG43" s="611">
        <v>0.0347041667338791</v>
      </c>
      <c r="AH43" s="611">
        <v>0.03273566555898602</v>
      </c>
      <c r="AI43" s="611">
        <v>0.03030067693182245</v>
      </c>
      <c r="AJ43" s="611">
        <v>0.06053983877982838</v>
      </c>
      <c r="AK43" s="611">
        <v>0.05857021418985366</v>
      </c>
      <c r="AL43" s="611">
        <v>0.0718379562468845</v>
      </c>
      <c r="AM43" s="611">
        <v>0.04606011804106132</v>
      </c>
      <c r="AN43" s="611">
        <v>0.07165114490437739</v>
      </c>
      <c r="AO43" s="611">
        <v>0.0937325827173859</v>
      </c>
      <c r="AP43" s="611">
        <v>0.04959561256305549</v>
      </c>
      <c r="AQ43" s="611">
        <v>0.05715521460833741</v>
      </c>
      <c r="AR43" s="611">
        <v>0.04473748105337306</v>
      </c>
      <c r="AS43" s="611">
        <v>0.04969472564647945</v>
      </c>
      <c r="AT43" s="611">
        <v>0.0666905218468824</v>
      </c>
      <c r="AU43" s="611">
        <v>0.07625327872343884</v>
      </c>
      <c r="AV43" s="611">
        <v>0.1005763506229011</v>
      </c>
      <c r="AW43" s="611">
        <v>0.07419516806103657</v>
      </c>
      <c r="AX43" s="611">
        <v>0.045288345927887615</v>
      </c>
      <c r="AY43" s="611">
        <v>0.052469726305861955</v>
      </c>
      <c r="AZ43" s="611">
        <v>0.04622860771099257</v>
      </c>
      <c r="BA43" s="611">
        <v>0.0837382210332008</v>
      </c>
      <c r="BB43" s="611">
        <v>0.050099996212474206</v>
      </c>
      <c r="BC43" s="611">
        <v>0.06780630589636122</v>
      </c>
      <c r="BD43" s="611">
        <v>0.058827785274118145</v>
      </c>
      <c r="BE43" s="611">
        <v>0.08331689480838375</v>
      </c>
      <c r="BF43" s="611">
        <v>0.0763281076024746</v>
      </c>
      <c r="BG43" s="611">
        <v>0.045079969406814656</v>
      </c>
      <c r="BH43" s="611">
        <v>0.03890786544121444</v>
      </c>
      <c r="BI43" s="611">
        <v>0.0636022645890884</v>
      </c>
      <c r="BJ43" s="611">
        <v>0.03936563925202692</v>
      </c>
      <c r="BK43" s="611">
        <v>0.0638736911337925</v>
      </c>
      <c r="BL43" s="611">
        <v>0.05363954466213345</v>
      </c>
      <c r="BM43" s="611">
        <v>0.0379878989194469</v>
      </c>
      <c r="BN43" s="611">
        <v>0.05503093090479179</v>
      </c>
      <c r="BO43" s="611">
        <v>0.03454623196593002</v>
      </c>
      <c r="BR43" s="566"/>
      <c r="BS43" s="566"/>
      <c r="BT43" s="548"/>
      <c r="BU43" s="548"/>
    </row>
    <row r="44" spans="2:73" ht="19.5" customHeight="1">
      <c r="B44" s="627"/>
      <c r="C44" s="581"/>
      <c r="D44" s="581"/>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8"/>
      <c r="AL44" s="628"/>
      <c r="AM44" s="628"/>
      <c r="AN44" s="628"/>
      <c r="AO44" s="628"/>
      <c r="AP44" s="628"/>
      <c r="AQ44" s="628"/>
      <c r="AR44" s="628"/>
      <c r="AS44" s="628"/>
      <c r="AT44" s="628"/>
      <c r="AU44" s="628"/>
      <c r="AV44" s="628"/>
      <c r="AW44" s="628"/>
      <c r="AX44" s="628"/>
      <c r="AY44" s="628"/>
      <c r="AZ44" s="628"/>
      <c r="BA44" s="628"/>
      <c r="BB44" s="628"/>
      <c r="BC44" s="628"/>
      <c r="BD44" s="628"/>
      <c r="BE44" s="628"/>
      <c r="BF44" s="628"/>
      <c r="BG44" s="628"/>
      <c r="BH44" s="628"/>
      <c r="BI44" s="628"/>
      <c r="BJ44" s="628"/>
      <c r="BK44" s="628"/>
      <c r="BL44" s="628"/>
      <c r="BM44" s="628"/>
      <c r="BN44" s="628"/>
      <c r="BO44" s="628"/>
      <c r="BR44" s="566"/>
      <c r="BS44" s="566"/>
      <c r="BT44" s="548"/>
      <c r="BU44" s="548"/>
    </row>
    <row r="45" spans="2:73" ht="14.25">
      <c r="B45" s="614"/>
      <c r="E45" s="626" t="s">
        <v>910</v>
      </c>
      <c r="P45" s="626" t="s">
        <v>910</v>
      </c>
      <c r="AA45" s="626" t="s">
        <v>910</v>
      </c>
      <c r="AL45" s="626" t="s">
        <v>910</v>
      </c>
      <c r="AW45" s="626" t="s">
        <v>910</v>
      </c>
      <c r="BH45" s="626" t="s">
        <v>910</v>
      </c>
      <c r="BT45" s="548"/>
      <c r="BU45" s="548"/>
    </row>
    <row r="46" spans="2:73" ht="14.25">
      <c r="B46" s="614"/>
      <c r="E46" s="626" t="s">
        <v>912</v>
      </c>
      <c r="BT46" s="548"/>
      <c r="BU46" s="548"/>
    </row>
    <row r="47" ht="11.25">
      <c r="E47" s="548" t="s">
        <v>911</v>
      </c>
    </row>
  </sheetData>
  <sheetProtection/>
  <mergeCells count="7">
    <mergeCell ref="B24:B43"/>
    <mergeCell ref="B8:B17"/>
    <mergeCell ref="B5:D5"/>
    <mergeCell ref="B6:D6"/>
    <mergeCell ref="CJ1:CL1"/>
    <mergeCell ref="B7:D7"/>
    <mergeCell ref="B18:B23"/>
  </mergeCells>
  <printOptions/>
  <pageMargins left="0.7874015748031497" right="0.7874015748031497" top="0.5905511811023623" bottom="0.5905511811023623" header="0.5118110236220472" footer="0.1968503937007874"/>
  <pageSetup fitToWidth="6" horizontalDpi="600" verticalDpi="600" orientation="landscape" paperSize="9" scale="45" r:id="rId2"/>
  <headerFooter scaleWithDoc="0" alignWithMargins="0">
    <oddFooter>&amp;R&amp;8&amp;P</oddFooter>
    <firstFooter>&amp;R&amp;P
</firstFooter>
  </headerFooter>
  <drawing r:id="rId1"/>
</worksheet>
</file>

<file path=xl/worksheets/sheet15.xml><?xml version="1.0" encoding="utf-8"?>
<worksheet xmlns="http://schemas.openxmlformats.org/spreadsheetml/2006/main" xmlns:r="http://schemas.openxmlformats.org/officeDocument/2006/relationships">
  <dimension ref="A1:AT45"/>
  <sheetViews>
    <sheetView view="pageBreakPreview" zoomScale="66" zoomScaleSheetLayoutView="66" zoomScalePageLayoutView="0" workbookViewId="0" topLeftCell="A1">
      <pane xSplit="3" ySplit="7" topLeftCell="D8" activePane="bottomRight" state="frozen"/>
      <selection pane="topLeft" activeCell="L25" sqref="L25"/>
      <selection pane="topRight" activeCell="L25" sqref="L25"/>
      <selection pane="bottomLeft" activeCell="L25" sqref="L25"/>
      <selection pane="bottomRight" activeCell="A1" sqref="A1"/>
    </sheetView>
  </sheetViews>
  <sheetFormatPr defaultColWidth="9.33203125" defaultRowHeight="11.25"/>
  <cols>
    <col min="1" max="1" width="6.83203125" style="548" customWidth="1"/>
    <col min="2" max="2" width="4.83203125" style="548" customWidth="1"/>
    <col min="3" max="3" width="46.83203125" style="548" customWidth="1"/>
    <col min="4" max="8" width="33.33203125" style="551" customWidth="1"/>
    <col min="9" max="9" width="33.33203125" style="613" customWidth="1"/>
    <col min="10" max="10" width="16.66015625" style="550" bestFit="1" customWidth="1"/>
    <col min="11" max="12" width="26.66015625" style="551" customWidth="1"/>
    <col min="13" max="14" width="9.33203125" style="551" customWidth="1"/>
    <col min="15" max="16384" width="9.33203125" style="548" customWidth="1"/>
  </cols>
  <sheetData>
    <row r="1" spans="1:46" s="437" customFormat="1" ht="25.5" customHeight="1">
      <c r="A1" s="442" t="s">
        <v>764</v>
      </c>
      <c r="D1" s="173"/>
      <c r="E1" s="444"/>
      <c r="F1" s="444"/>
      <c r="G1" s="444"/>
      <c r="H1" s="444"/>
      <c r="I1" s="440"/>
      <c r="J1" s="440"/>
      <c r="K1" s="440"/>
      <c r="L1" s="444"/>
      <c r="M1" s="444"/>
      <c r="N1" s="444"/>
      <c r="O1" s="444"/>
      <c r="P1" s="444"/>
      <c r="Q1" s="444"/>
      <c r="R1" s="440"/>
      <c r="S1" s="440"/>
      <c r="T1" s="440"/>
      <c r="U1" s="440"/>
      <c r="V1" s="440"/>
      <c r="W1" s="440"/>
      <c r="X1" s="441"/>
      <c r="Y1" s="438"/>
      <c r="Z1" s="445"/>
      <c r="AC1" s="173" t="s">
        <v>764</v>
      </c>
      <c r="AD1" s="443"/>
      <c r="AI1" s="908"/>
      <c r="AJ1" s="908"/>
      <c r="AK1" s="908"/>
      <c r="AL1" s="908"/>
      <c r="AQ1" s="439"/>
      <c r="AR1" s="439"/>
      <c r="AS1" s="439"/>
      <c r="AT1" s="440"/>
    </row>
    <row r="2" spans="1:46" s="437" customFormat="1" ht="23.25" customHeight="1">
      <c r="A2" s="446"/>
      <c r="C2" s="446"/>
      <c r="D2" s="448"/>
      <c r="E2" s="448"/>
      <c r="F2" s="448"/>
      <c r="G2" s="448"/>
      <c r="H2" s="448"/>
      <c r="I2" s="440"/>
      <c r="J2" s="440"/>
      <c r="K2" s="440"/>
      <c r="L2" s="448"/>
      <c r="M2" s="448"/>
      <c r="N2" s="448"/>
      <c r="O2" s="448"/>
      <c r="P2" s="448"/>
      <c r="Q2" s="448"/>
      <c r="R2" s="440"/>
      <c r="S2" s="440"/>
      <c r="T2" s="440"/>
      <c r="U2" s="440"/>
      <c r="V2" s="440"/>
      <c r="W2" s="440"/>
      <c r="X2" s="441"/>
      <c r="Y2" s="438"/>
      <c r="Z2" s="445"/>
      <c r="AC2" s="450"/>
      <c r="AD2" s="446"/>
      <c r="AE2" s="447"/>
      <c r="AI2" s="451"/>
      <c r="AJ2" s="451"/>
      <c r="AK2" s="451"/>
      <c r="AL2" s="451"/>
      <c r="AM2" s="451"/>
      <c r="AN2" s="451"/>
      <c r="AQ2" s="439"/>
      <c r="AR2" s="439"/>
      <c r="AS2" s="439"/>
      <c r="AT2" s="440"/>
    </row>
    <row r="3" spans="1:46" s="437" customFormat="1" ht="23.25" customHeight="1">
      <c r="A3" s="446"/>
      <c r="C3" s="446"/>
      <c r="D3" s="448"/>
      <c r="E3" s="448"/>
      <c r="F3" s="448"/>
      <c r="G3" s="448"/>
      <c r="H3" s="448"/>
      <c r="I3" s="440"/>
      <c r="J3" s="440"/>
      <c r="K3" s="440"/>
      <c r="L3" s="448"/>
      <c r="M3" s="448"/>
      <c r="N3" s="448"/>
      <c r="O3" s="448"/>
      <c r="P3" s="448"/>
      <c r="Q3" s="448"/>
      <c r="R3" s="440"/>
      <c r="S3" s="440"/>
      <c r="T3" s="440"/>
      <c r="U3" s="440"/>
      <c r="V3" s="440"/>
      <c r="W3" s="440"/>
      <c r="X3" s="441"/>
      <c r="Y3" s="438"/>
      <c r="Z3" s="445"/>
      <c r="AC3" s="450"/>
      <c r="AD3" s="446"/>
      <c r="AE3" s="447"/>
      <c r="AI3" s="451"/>
      <c r="AJ3" s="451"/>
      <c r="AK3" s="451"/>
      <c r="AL3" s="451"/>
      <c r="AM3" s="451"/>
      <c r="AN3" s="451"/>
      <c r="AQ3" s="439"/>
      <c r="AR3" s="439"/>
      <c r="AS3" s="439"/>
      <c r="AT3" s="440"/>
    </row>
    <row r="4" spans="3:46" s="437" customFormat="1" ht="23.25" customHeight="1">
      <c r="C4" s="446"/>
      <c r="D4" s="448"/>
      <c r="E4" s="448"/>
      <c r="F4" s="448"/>
      <c r="G4" s="448"/>
      <c r="H4" s="448"/>
      <c r="I4" s="440"/>
      <c r="J4" s="440"/>
      <c r="K4" s="440"/>
      <c r="L4" s="448"/>
      <c r="M4" s="448"/>
      <c r="N4" s="448"/>
      <c r="O4" s="448"/>
      <c r="P4" s="448"/>
      <c r="Q4" s="448"/>
      <c r="R4" s="440"/>
      <c r="S4" s="440"/>
      <c r="T4" s="440"/>
      <c r="U4" s="440"/>
      <c r="V4" s="440"/>
      <c r="W4" s="440"/>
      <c r="X4" s="441"/>
      <c r="Y4" s="438"/>
      <c r="Z4" s="445"/>
      <c r="AC4" s="450"/>
      <c r="AD4" s="446"/>
      <c r="AE4" s="447"/>
      <c r="AI4" s="451"/>
      <c r="AJ4" s="451"/>
      <c r="AK4" s="451"/>
      <c r="AL4" s="451"/>
      <c r="AM4" s="451"/>
      <c r="AN4" s="451"/>
      <c r="AQ4" s="439"/>
      <c r="AR4" s="439"/>
      <c r="AS4" s="439"/>
      <c r="AT4" s="440"/>
    </row>
    <row r="5" spans="1:14" ht="19.5" customHeight="1">
      <c r="A5" s="906" t="s">
        <v>766</v>
      </c>
      <c r="B5" s="907"/>
      <c r="C5" s="907"/>
      <c r="D5" s="910" t="s">
        <v>770</v>
      </c>
      <c r="E5" s="911"/>
      <c r="F5" s="912"/>
      <c r="G5" s="910" t="s">
        <v>771</v>
      </c>
      <c r="H5" s="912"/>
      <c r="I5" s="916" t="s">
        <v>698</v>
      </c>
      <c r="M5" s="548"/>
      <c r="N5" s="548"/>
    </row>
    <row r="6" spans="1:14" ht="19.5" customHeight="1">
      <c r="A6" s="906" t="s">
        <v>772</v>
      </c>
      <c r="B6" s="907"/>
      <c r="C6" s="907"/>
      <c r="D6" s="913"/>
      <c r="E6" s="914"/>
      <c r="F6" s="915"/>
      <c r="G6" s="913"/>
      <c r="H6" s="915"/>
      <c r="I6" s="917"/>
      <c r="M6" s="548"/>
      <c r="N6" s="548"/>
    </row>
    <row r="7" spans="1:14" ht="60" customHeight="1">
      <c r="A7" s="906" t="s">
        <v>777</v>
      </c>
      <c r="B7" s="909"/>
      <c r="C7" s="909"/>
      <c r="D7" s="547" t="s">
        <v>49</v>
      </c>
      <c r="E7" s="547" t="s">
        <v>768</v>
      </c>
      <c r="F7" s="547" t="s">
        <v>769</v>
      </c>
      <c r="G7" s="547" t="s">
        <v>773</v>
      </c>
      <c r="H7" s="547" t="s">
        <v>70</v>
      </c>
      <c r="I7" s="918"/>
      <c r="M7" s="548"/>
      <c r="N7" s="548"/>
    </row>
    <row r="8" spans="1:14" ht="19.5" customHeight="1">
      <c r="A8" s="903" t="s">
        <v>656</v>
      </c>
      <c r="B8" s="559" t="s">
        <v>880</v>
      </c>
      <c r="C8" s="560"/>
      <c r="D8" s="564">
        <v>206526000000</v>
      </c>
      <c r="E8" s="564">
        <v>122891000000</v>
      </c>
      <c r="F8" s="564">
        <v>69223000000</v>
      </c>
      <c r="G8" s="564">
        <v>303440000000</v>
      </c>
      <c r="H8" s="564">
        <v>95200000000</v>
      </c>
      <c r="I8" s="565">
        <v>398640000000</v>
      </c>
      <c r="K8" s="566"/>
      <c r="L8" s="566"/>
      <c r="M8" s="548"/>
      <c r="N8" s="548"/>
    </row>
    <row r="9" spans="1:14" ht="19.5" customHeight="1">
      <c r="A9" s="904"/>
      <c r="B9" s="567"/>
      <c r="C9" s="568" t="s">
        <v>815</v>
      </c>
      <c r="D9" s="570">
        <v>0.5180764599638772</v>
      </c>
      <c r="E9" s="570">
        <v>0.30827563716636563</v>
      </c>
      <c r="F9" s="570">
        <v>0.17364790286975718</v>
      </c>
      <c r="G9" s="570">
        <v>0.7611880393337346</v>
      </c>
      <c r="H9" s="570">
        <v>0.23881196066626528</v>
      </c>
      <c r="I9" s="571">
        <v>0.9999999999999998</v>
      </c>
      <c r="K9" s="566"/>
      <c r="L9" s="566"/>
      <c r="M9" s="548"/>
      <c r="N9" s="548"/>
    </row>
    <row r="10" spans="1:14" ht="19.5" customHeight="1">
      <c r="A10" s="904"/>
      <c r="B10" s="567"/>
      <c r="C10" s="568" t="s">
        <v>881</v>
      </c>
      <c r="D10" s="573">
        <v>168752741187</v>
      </c>
      <c r="E10" s="573">
        <v>64348814000</v>
      </c>
      <c r="F10" s="573">
        <v>38737171000</v>
      </c>
      <c r="G10" s="573">
        <v>209388962000</v>
      </c>
      <c r="H10" s="573">
        <v>62449764187</v>
      </c>
      <c r="I10" s="574">
        <v>271838726187</v>
      </c>
      <c r="K10" s="566"/>
      <c r="L10" s="566"/>
      <c r="M10" s="548"/>
      <c r="N10" s="548"/>
    </row>
    <row r="11" spans="1:14" ht="19.5" customHeight="1">
      <c r="A11" s="904"/>
      <c r="B11" s="567"/>
      <c r="C11" s="568" t="s">
        <v>882</v>
      </c>
      <c r="D11" s="573">
        <v>37773258813</v>
      </c>
      <c r="E11" s="573">
        <v>58542186000</v>
      </c>
      <c r="F11" s="573">
        <v>30485829000</v>
      </c>
      <c r="G11" s="573">
        <v>94051038000</v>
      </c>
      <c r="H11" s="573">
        <v>32750235813</v>
      </c>
      <c r="I11" s="574">
        <v>126801273813</v>
      </c>
      <c r="K11" s="566"/>
      <c r="L11" s="566"/>
      <c r="M11" s="548"/>
      <c r="N11" s="548"/>
    </row>
    <row r="12" spans="1:14" ht="19.5" customHeight="1">
      <c r="A12" s="904"/>
      <c r="B12" s="575" t="s">
        <v>883</v>
      </c>
      <c r="C12" s="576"/>
      <c r="D12" s="578">
        <v>205006000000</v>
      </c>
      <c r="E12" s="578">
        <v>125599000000</v>
      </c>
      <c r="F12" s="578">
        <v>68014000000</v>
      </c>
      <c r="G12" s="578">
        <v>303748000000</v>
      </c>
      <c r="H12" s="578">
        <v>94871000000</v>
      </c>
      <c r="I12" s="579">
        <v>398619000000</v>
      </c>
      <c r="K12" s="566"/>
      <c r="L12" s="566"/>
      <c r="M12" s="548"/>
      <c r="N12" s="548"/>
    </row>
    <row r="13" spans="1:14" ht="19.5" customHeight="1">
      <c r="A13" s="904"/>
      <c r="B13" s="580" t="s">
        <v>884</v>
      </c>
      <c r="C13" s="581"/>
      <c r="D13" s="573">
        <v>179544000000</v>
      </c>
      <c r="E13" s="573">
        <v>122340000000</v>
      </c>
      <c r="F13" s="573">
        <v>63330000000</v>
      </c>
      <c r="G13" s="573">
        <v>275434000000</v>
      </c>
      <c r="H13" s="573">
        <v>89780000000</v>
      </c>
      <c r="I13" s="574">
        <v>365214000000</v>
      </c>
      <c r="K13" s="566"/>
      <c r="L13" s="566"/>
      <c r="M13" s="548"/>
      <c r="N13" s="548"/>
    </row>
    <row r="14" spans="1:14" ht="19.5" customHeight="1">
      <c r="A14" s="904"/>
      <c r="B14" s="582"/>
      <c r="C14" s="583" t="s">
        <v>815</v>
      </c>
      <c r="D14" s="584">
        <v>0.4916131364076953</v>
      </c>
      <c r="E14" s="584">
        <v>0.3349816819727611</v>
      </c>
      <c r="F14" s="584">
        <v>0.17340518161954363</v>
      </c>
      <c r="G14" s="584">
        <v>0.7541715268308445</v>
      </c>
      <c r="H14" s="584">
        <v>0.24582847316915563</v>
      </c>
      <c r="I14" s="585">
        <v>1.0000000000000002</v>
      </c>
      <c r="K14" s="566"/>
      <c r="L14" s="566"/>
      <c r="M14" s="548"/>
      <c r="N14" s="548"/>
    </row>
    <row r="15" spans="1:14" ht="19.5" customHeight="1">
      <c r="A15" s="904"/>
      <c r="B15" s="580" t="s">
        <v>885</v>
      </c>
      <c r="C15" s="581"/>
      <c r="D15" s="573">
        <v>206361110311</v>
      </c>
      <c r="E15" s="573">
        <v>113583640151</v>
      </c>
      <c r="F15" s="573">
        <v>66142046448</v>
      </c>
      <c r="G15" s="573">
        <v>296337470404</v>
      </c>
      <c r="H15" s="573">
        <v>89749326506</v>
      </c>
      <c r="I15" s="574">
        <v>386086796910</v>
      </c>
      <c r="K15" s="566"/>
      <c r="L15" s="566"/>
      <c r="M15" s="548"/>
      <c r="N15" s="548"/>
    </row>
    <row r="16" spans="1:14" ht="19.5" customHeight="1">
      <c r="A16" s="904"/>
      <c r="B16" s="580"/>
      <c r="C16" s="581" t="s">
        <v>881</v>
      </c>
      <c r="D16" s="573">
        <v>173963368867</v>
      </c>
      <c r="E16" s="573">
        <v>65476280511</v>
      </c>
      <c r="F16" s="573">
        <v>39609473123</v>
      </c>
      <c r="G16" s="573">
        <v>215109653026</v>
      </c>
      <c r="H16" s="573">
        <v>63939469475</v>
      </c>
      <c r="I16" s="574">
        <v>279049122501</v>
      </c>
      <c r="K16" s="566"/>
      <c r="L16" s="566"/>
      <c r="M16" s="548"/>
      <c r="N16" s="548"/>
    </row>
    <row r="17" spans="1:14" ht="19.5" customHeight="1">
      <c r="A17" s="905"/>
      <c r="B17" s="580"/>
      <c r="C17" s="581" t="s">
        <v>882</v>
      </c>
      <c r="D17" s="586">
        <v>32397741444</v>
      </c>
      <c r="E17" s="586">
        <v>48107359640</v>
      </c>
      <c r="F17" s="586">
        <v>26532573325</v>
      </c>
      <c r="G17" s="586">
        <v>81227817378</v>
      </c>
      <c r="H17" s="586">
        <v>25809857031</v>
      </c>
      <c r="I17" s="587">
        <v>107037674409</v>
      </c>
      <c r="K17" s="566"/>
      <c r="L17" s="566"/>
      <c r="M17" s="548"/>
      <c r="N17" s="548"/>
    </row>
    <row r="18" spans="1:14" ht="19.5" customHeight="1">
      <c r="A18" s="900" t="s">
        <v>761</v>
      </c>
      <c r="B18" s="588" t="s">
        <v>816</v>
      </c>
      <c r="C18" s="589"/>
      <c r="D18" s="591">
        <v>190</v>
      </c>
      <c r="E18" s="591">
        <v>224</v>
      </c>
      <c r="F18" s="591">
        <v>150</v>
      </c>
      <c r="G18" s="591">
        <v>517</v>
      </c>
      <c r="H18" s="591">
        <v>47</v>
      </c>
      <c r="I18" s="592">
        <v>564</v>
      </c>
      <c r="K18" s="566"/>
      <c r="L18" s="566"/>
      <c r="M18" s="548"/>
      <c r="N18" s="548"/>
    </row>
    <row r="19" spans="1:14" ht="19.5" customHeight="1">
      <c r="A19" s="901"/>
      <c r="B19" s="593" t="s">
        <v>817</v>
      </c>
      <c r="C19" s="594"/>
      <c r="D19" s="595">
        <v>138573.92</v>
      </c>
      <c r="E19" s="595">
        <v>190831.1</v>
      </c>
      <c r="F19" s="595">
        <v>131047.45</v>
      </c>
      <c r="G19" s="595">
        <v>300574.76</v>
      </c>
      <c r="H19" s="595">
        <v>159877.71000000002</v>
      </c>
      <c r="I19" s="595">
        <v>460452.4700000001</v>
      </c>
      <c r="K19" s="566"/>
      <c r="L19" s="566"/>
      <c r="M19" s="548"/>
      <c r="N19" s="548"/>
    </row>
    <row r="20" spans="1:14" ht="19.5" customHeight="1">
      <c r="A20" s="901"/>
      <c r="B20" s="582" t="s">
        <v>818</v>
      </c>
      <c r="C20" s="583"/>
      <c r="D20" s="598">
        <v>131722.17</v>
      </c>
      <c r="E20" s="598">
        <v>186409.27</v>
      </c>
      <c r="F20" s="598">
        <v>128227.84999999999</v>
      </c>
      <c r="G20" s="598">
        <v>286789.9100000001</v>
      </c>
      <c r="H20" s="598">
        <v>159569.38</v>
      </c>
      <c r="I20" s="598">
        <v>446359.29000000004</v>
      </c>
      <c r="K20" s="566"/>
      <c r="L20" s="566"/>
      <c r="M20" s="548"/>
      <c r="N20" s="548"/>
    </row>
    <row r="21" spans="1:14" ht="19.5" customHeight="1">
      <c r="A21" s="901"/>
      <c r="B21" s="581" t="s">
        <v>819</v>
      </c>
      <c r="C21" s="581"/>
      <c r="D21" s="591"/>
      <c r="E21" s="591"/>
      <c r="F21" s="591"/>
      <c r="G21" s="591"/>
      <c r="H21" s="591"/>
      <c r="I21" s="592"/>
      <c r="K21" s="566"/>
      <c r="L21" s="566"/>
      <c r="M21" s="548"/>
      <c r="N21" s="548"/>
    </row>
    <row r="22" spans="1:14" ht="19.5" customHeight="1">
      <c r="A22" s="901"/>
      <c r="B22" s="581"/>
      <c r="C22" s="581" t="s">
        <v>820</v>
      </c>
      <c r="D22" s="570">
        <v>0.951</v>
      </c>
      <c r="E22" s="570">
        <v>0.977</v>
      </c>
      <c r="F22" s="570">
        <v>0.978</v>
      </c>
      <c r="G22" s="570">
        <v>0.954</v>
      </c>
      <c r="H22" s="570">
        <v>0.998</v>
      </c>
      <c r="I22" s="570">
        <v>0.969</v>
      </c>
      <c r="K22" s="566"/>
      <c r="L22" s="566"/>
      <c r="M22" s="548"/>
      <c r="N22" s="548"/>
    </row>
    <row r="23" spans="1:14" ht="19.5" customHeight="1">
      <c r="A23" s="902"/>
      <c r="B23" s="600"/>
      <c r="C23" s="600" t="s">
        <v>821</v>
      </c>
      <c r="D23" s="570">
        <v>0.945</v>
      </c>
      <c r="E23" s="570">
        <v>0.958</v>
      </c>
      <c r="F23" s="570">
        <v>0.966</v>
      </c>
      <c r="G23" s="570">
        <v>0.934</v>
      </c>
      <c r="H23" s="570">
        <v>0.998</v>
      </c>
      <c r="I23" s="570">
        <v>0.956</v>
      </c>
      <c r="K23" s="566"/>
      <c r="L23" s="566"/>
      <c r="M23" s="548"/>
      <c r="N23" s="548"/>
    </row>
    <row r="24" spans="1:14" ht="19.5" customHeight="1">
      <c r="A24" s="900" t="s">
        <v>762</v>
      </c>
      <c r="B24" s="601" t="s">
        <v>904</v>
      </c>
      <c r="C24" s="601"/>
      <c r="D24" s="603">
        <v>181</v>
      </c>
      <c r="E24" s="603">
        <v>176.63662107070493</v>
      </c>
      <c r="F24" s="603">
        <v>181</v>
      </c>
      <c r="G24" s="603">
        <v>179.23286316899552</v>
      </c>
      <c r="H24" s="603">
        <v>181</v>
      </c>
      <c r="I24" s="604">
        <v>179.65487658037327</v>
      </c>
      <c r="K24" s="566"/>
      <c r="L24" s="566"/>
      <c r="M24" s="548"/>
      <c r="N24" s="548"/>
    </row>
    <row r="25" spans="1:14" ht="19.5" customHeight="1">
      <c r="A25" s="901"/>
      <c r="B25" s="581" t="s">
        <v>886</v>
      </c>
      <c r="C25" s="581"/>
      <c r="D25" s="605">
        <v>6021053525</v>
      </c>
      <c r="E25" s="605">
        <v>4729510929</v>
      </c>
      <c r="F25" s="605">
        <v>2528248590</v>
      </c>
      <c r="G25" s="605">
        <v>10286138053</v>
      </c>
      <c r="H25" s="605">
        <v>2992674991</v>
      </c>
      <c r="I25" s="605">
        <v>13278813044</v>
      </c>
      <c r="K25" s="566"/>
      <c r="L25" s="566"/>
      <c r="M25" s="548"/>
      <c r="N25" s="548"/>
    </row>
    <row r="26" spans="1:14" ht="19.5" customHeight="1">
      <c r="A26" s="901"/>
      <c r="B26" s="581"/>
      <c r="C26" s="581" t="s">
        <v>887</v>
      </c>
      <c r="D26" s="605">
        <v>5767768268</v>
      </c>
      <c r="E26" s="605">
        <v>4393593144</v>
      </c>
      <c r="F26" s="605">
        <v>2348517603</v>
      </c>
      <c r="G26" s="605">
        <v>9662055110</v>
      </c>
      <c r="H26" s="605">
        <v>2847823905</v>
      </c>
      <c r="I26" s="605">
        <v>12509879015</v>
      </c>
      <c r="K26" s="566"/>
      <c r="L26" s="566"/>
      <c r="M26" s="548"/>
      <c r="N26" s="548"/>
    </row>
    <row r="27" spans="1:14" ht="19.5" customHeight="1">
      <c r="A27" s="901"/>
      <c r="B27" s="581"/>
      <c r="C27" s="581" t="s">
        <v>888</v>
      </c>
      <c r="D27" s="605">
        <v>253285257</v>
      </c>
      <c r="E27" s="605">
        <v>335917785</v>
      </c>
      <c r="F27" s="605">
        <v>179730987</v>
      </c>
      <c r="G27" s="605">
        <v>624082943</v>
      </c>
      <c r="H27" s="605">
        <v>144851086</v>
      </c>
      <c r="I27" s="605">
        <v>768934029</v>
      </c>
      <c r="K27" s="566"/>
      <c r="L27" s="566"/>
      <c r="M27" s="548"/>
      <c r="N27" s="548"/>
    </row>
    <row r="28" spans="1:14" ht="19.5" customHeight="1">
      <c r="A28" s="901"/>
      <c r="B28" s="581" t="s">
        <v>889</v>
      </c>
      <c r="C28" s="581"/>
      <c r="D28" s="605">
        <v>2271274365</v>
      </c>
      <c r="E28" s="605">
        <v>1395292637</v>
      </c>
      <c r="F28" s="605">
        <v>658298264</v>
      </c>
      <c r="G28" s="605">
        <v>3771728254</v>
      </c>
      <c r="H28" s="605">
        <v>553137012</v>
      </c>
      <c r="I28" s="605">
        <v>4324865266</v>
      </c>
      <c r="K28" s="566"/>
      <c r="L28" s="566"/>
      <c r="M28" s="548"/>
      <c r="N28" s="548"/>
    </row>
    <row r="29" spans="1:14" ht="19.5" customHeight="1">
      <c r="A29" s="901"/>
      <c r="B29" s="581"/>
      <c r="C29" s="581" t="s">
        <v>890</v>
      </c>
      <c r="D29" s="605">
        <v>210842860</v>
      </c>
      <c r="E29" s="605">
        <v>165142186</v>
      </c>
      <c r="F29" s="605">
        <v>129084610</v>
      </c>
      <c r="G29" s="605">
        <v>491136212</v>
      </c>
      <c r="H29" s="605">
        <v>13933444</v>
      </c>
      <c r="I29" s="605">
        <v>505069656</v>
      </c>
      <c r="K29" s="566"/>
      <c r="L29" s="566"/>
      <c r="M29" s="548"/>
      <c r="N29" s="548"/>
    </row>
    <row r="30" spans="1:14" ht="19.5" customHeight="1">
      <c r="A30" s="901"/>
      <c r="B30" s="581"/>
      <c r="C30" s="581" t="s">
        <v>891</v>
      </c>
      <c r="D30" s="605">
        <v>254035669</v>
      </c>
      <c r="E30" s="605">
        <v>355868924</v>
      </c>
      <c r="F30" s="605">
        <v>158148165</v>
      </c>
      <c r="G30" s="605">
        <v>650241084</v>
      </c>
      <c r="H30" s="605">
        <v>117811674</v>
      </c>
      <c r="I30" s="605">
        <v>768052758</v>
      </c>
      <c r="K30" s="566"/>
      <c r="L30" s="566"/>
      <c r="M30" s="548"/>
      <c r="N30" s="548"/>
    </row>
    <row r="31" spans="1:14" ht="19.5" customHeight="1">
      <c r="A31" s="901"/>
      <c r="B31" s="581"/>
      <c r="C31" s="581" t="s">
        <v>892</v>
      </c>
      <c r="D31" s="605">
        <v>1313063186</v>
      </c>
      <c r="E31" s="605">
        <v>342030840</v>
      </c>
      <c r="F31" s="605">
        <v>229604343</v>
      </c>
      <c r="G31" s="605">
        <v>1620892300</v>
      </c>
      <c r="H31" s="605">
        <v>263806069</v>
      </c>
      <c r="I31" s="605">
        <v>1884698369</v>
      </c>
      <c r="K31" s="566"/>
      <c r="L31" s="566"/>
      <c r="M31" s="548"/>
      <c r="N31" s="548"/>
    </row>
    <row r="32" spans="1:14" ht="19.5" customHeight="1">
      <c r="A32" s="901"/>
      <c r="B32" s="581"/>
      <c r="C32" s="581" t="s">
        <v>893</v>
      </c>
      <c r="D32" s="605">
        <v>8811958</v>
      </c>
      <c r="E32" s="605">
        <v>12291901</v>
      </c>
      <c r="F32" s="605">
        <v>5562793</v>
      </c>
      <c r="G32" s="605">
        <v>19294440</v>
      </c>
      <c r="H32" s="605">
        <v>7372212</v>
      </c>
      <c r="I32" s="605">
        <v>26666652</v>
      </c>
      <c r="K32" s="566"/>
      <c r="L32" s="566"/>
      <c r="M32" s="548"/>
      <c r="N32" s="548"/>
    </row>
    <row r="33" spans="1:14" ht="19.5" customHeight="1">
      <c r="A33" s="901"/>
      <c r="B33" s="581"/>
      <c r="C33" s="581" t="s">
        <v>894</v>
      </c>
      <c r="D33" s="605">
        <v>150619232</v>
      </c>
      <c r="E33" s="605">
        <v>49749500</v>
      </c>
      <c r="F33" s="605">
        <v>43780493</v>
      </c>
      <c r="G33" s="605">
        <v>219487486</v>
      </c>
      <c r="H33" s="605">
        <v>24661739</v>
      </c>
      <c r="I33" s="605">
        <v>244149225</v>
      </c>
      <c r="K33" s="566"/>
      <c r="L33" s="566"/>
      <c r="M33" s="548"/>
      <c r="N33" s="548"/>
    </row>
    <row r="34" spans="1:14" ht="19.5" customHeight="1">
      <c r="A34" s="901"/>
      <c r="B34" s="581"/>
      <c r="C34" s="581" t="s">
        <v>895</v>
      </c>
      <c r="D34" s="605">
        <v>91086528</v>
      </c>
      <c r="E34" s="605">
        <v>77842690</v>
      </c>
      <c r="F34" s="605">
        <v>44806227</v>
      </c>
      <c r="G34" s="605">
        <v>190911565</v>
      </c>
      <c r="H34" s="605">
        <v>22823880</v>
      </c>
      <c r="I34" s="605">
        <v>213735445</v>
      </c>
      <c r="K34" s="566"/>
      <c r="L34" s="566"/>
      <c r="M34" s="548"/>
      <c r="N34" s="548"/>
    </row>
    <row r="35" spans="1:14" ht="19.5" customHeight="1">
      <c r="A35" s="901"/>
      <c r="B35" s="581"/>
      <c r="C35" s="581" t="s">
        <v>896</v>
      </c>
      <c r="D35" s="605">
        <v>177643454</v>
      </c>
      <c r="E35" s="605">
        <v>350901234</v>
      </c>
      <c r="F35" s="605">
        <v>34756891</v>
      </c>
      <c r="G35" s="605">
        <v>500052345</v>
      </c>
      <c r="H35" s="605">
        <v>63249234</v>
      </c>
      <c r="I35" s="605">
        <v>563301579</v>
      </c>
      <c r="K35" s="566"/>
      <c r="L35" s="566"/>
      <c r="M35" s="548"/>
      <c r="N35" s="548"/>
    </row>
    <row r="36" spans="1:14" ht="19.5" customHeight="1">
      <c r="A36" s="901"/>
      <c r="B36" s="581"/>
      <c r="C36" s="581" t="s">
        <v>897</v>
      </c>
      <c r="D36" s="605">
        <v>65171478</v>
      </c>
      <c r="E36" s="605">
        <v>41465362</v>
      </c>
      <c r="F36" s="605">
        <v>12554742</v>
      </c>
      <c r="G36" s="605">
        <v>79712822</v>
      </c>
      <c r="H36" s="605">
        <v>39478760</v>
      </c>
      <c r="I36" s="605">
        <v>119191582</v>
      </c>
      <c r="K36" s="566"/>
      <c r="L36" s="566"/>
      <c r="M36" s="548"/>
      <c r="N36" s="548"/>
    </row>
    <row r="37" spans="1:14" ht="19.5" customHeight="1">
      <c r="A37" s="901"/>
      <c r="B37" s="581" t="s">
        <v>898</v>
      </c>
      <c r="C37" s="581"/>
      <c r="D37" s="605">
        <v>3749779160</v>
      </c>
      <c r="E37" s="605">
        <v>3334218292</v>
      </c>
      <c r="F37" s="605">
        <v>1869950326</v>
      </c>
      <c r="G37" s="605">
        <v>6514409799</v>
      </c>
      <c r="H37" s="605">
        <v>2439537979</v>
      </c>
      <c r="I37" s="605">
        <v>8953947778</v>
      </c>
      <c r="K37" s="566"/>
      <c r="L37" s="566"/>
      <c r="M37" s="548"/>
      <c r="N37" s="548"/>
    </row>
    <row r="38" spans="1:14" ht="19.5" customHeight="1">
      <c r="A38" s="901"/>
      <c r="B38" s="581" t="s">
        <v>899</v>
      </c>
      <c r="C38" s="581"/>
      <c r="D38" s="605">
        <v>529095015</v>
      </c>
      <c r="E38" s="605">
        <v>889754855</v>
      </c>
      <c r="F38" s="605">
        <v>464741405</v>
      </c>
      <c r="G38" s="605">
        <v>1459261392</v>
      </c>
      <c r="H38" s="605">
        <v>424329883</v>
      </c>
      <c r="I38" s="605">
        <v>1883591275</v>
      </c>
      <c r="K38" s="566"/>
      <c r="L38" s="566"/>
      <c r="M38" s="548"/>
      <c r="N38" s="548"/>
    </row>
    <row r="39" spans="1:14" ht="19.5" customHeight="1">
      <c r="A39" s="901"/>
      <c r="B39" s="581" t="s">
        <v>900</v>
      </c>
      <c r="C39" s="581"/>
      <c r="D39" s="605">
        <v>3220684145</v>
      </c>
      <c r="E39" s="605">
        <v>2444463437</v>
      </c>
      <c r="F39" s="605">
        <v>1405208921</v>
      </c>
      <c r="G39" s="605">
        <v>5055148407</v>
      </c>
      <c r="H39" s="605">
        <v>2015208096</v>
      </c>
      <c r="I39" s="605">
        <v>7070356503</v>
      </c>
      <c r="K39" s="566"/>
      <c r="L39" s="566"/>
      <c r="M39" s="548"/>
      <c r="N39" s="548"/>
    </row>
    <row r="40" spans="1:14" ht="19.5" customHeight="1">
      <c r="A40" s="901"/>
      <c r="B40" s="581" t="s">
        <v>901</v>
      </c>
      <c r="C40" s="581"/>
      <c r="D40" s="605">
        <v>374746653</v>
      </c>
      <c r="E40" s="605">
        <v>76322890</v>
      </c>
      <c r="F40" s="605">
        <v>143355381</v>
      </c>
      <c r="G40" s="605">
        <v>571641797</v>
      </c>
      <c r="H40" s="605">
        <v>22783127</v>
      </c>
      <c r="I40" s="605">
        <v>594424924</v>
      </c>
      <c r="K40" s="566"/>
      <c r="L40" s="566"/>
      <c r="M40" s="548"/>
      <c r="N40" s="548"/>
    </row>
    <row r="41" spans="1:14" ht="19.5" customHeight="1">
      <c r="A41" s="901"/>
      <c r="B41" s="581" t="s">
        <v>902</v>
      </c>
      <c r="C41" s="581"/>
      <c r="D41" s="605">
        <v>3375032507</v>
      </c>
      <c r="E41" s="605">
        <v>3257895402</v>
      </c>
      <c r="F41" s="605">
        <v>1726594945</v>
      </c>
      <c r="G41" s="605">
        <v>5942768002</v>
      </c>
      <c r="H41" s="605">
        <v>2416754852</v>
      </c>
      <c r="I41" s="605">
        <v>8359522854</v>
      </c>
      <c r="K41" s="566"/>
      <c r="L41" s="566"/>
      <c r="M41" s="548"/>
      <c r="N41" s="548"/>
    </row>
    <row r="42" spans="1:14" ht="19.5" customHeight="1">
      <c r="A42" s="901"/>
      <c r="B42" s="608" t="s">
        <v>822</v>
      </c>
      <c r="C42" s="609"/>
      <c r="D42" s="603"/>
      <c r="E42" s="603"/>
      <c r="F42" s="603"/>
      <c r="G42" s="603"/>
      <c r="H42" s="603"/>
      <c r="I42" s="604"/>
      <c r="K42" s="566"/>
      <c r="L42" s="566"/>
      <c r="M42" s="548"/>
      <c r="N42" s="548"/>
    </row>
    <row r="43" spans="1:14" ht="19.5" customHeight="1">
      <c r="A43" s="902"/>
      <c r="B43" s="600" t="s">
        <v>823</v>
      </c>
      <c r="C43" s="600"/>
      <c r="D43" s="612">
        <v>0.03661383726892064</v>
      </c>
      <c r="E43" s="612">
        <v>0.05606425656714033</v>
      </c>
      <c r="F43" s="612">
        <v>0.05447458653644244</v>
      </c>
      <c r="G43" s="612">
        <v>0.04371972960593839</v>
      </c>
      <c r="H43" s="612">
        <v>0.05167552824730721</v>
      </c>
      <c r="I43" s="612">
        <v>0.04563389482881447</v>
      </c>
      <c r="K43" s="566"/>
      <c r="L43" s="566"/>
      <c r="M43" s="548"/>
      <c r="N43" s="548"/>
    </row>
    <row r="44" spans="1:14" ht="14.25">
      <c r="A44" s="614"/>
      <c r="M44" s="548"/>
      <c r="N44" s="548"/>
    </row>
    <row r="45" spans="1:14" ht="14.25">
      <c r="A45" s="614"/>
      <c r="M45" s="548"/>
      <c r="N45" s="548"/>
    </row>
  </sheetData>
  <sheetProtection/>
  <mergeCells count="10">
    <mergeCell ref="A8:A17"/>
    <mergeCell ref="A18:A23"/>
    <mergeCell ref="A24:A43"/>
    <mergeCell ref="AI1:AL1"/>
    <mergeCell ref="A5:C5"/>
    <mergeCell ref="D5:F6"/>
    <mergeCell ref="G5:H6"/>
    <mergeCell ref="I5:I7"/>
    <mergeCell ref="A6:C6"/>
    <mergeCell ref="A7:C7"/>
  </mergeCells>
  <printOptions/>
  <pageMargins left="0.7874015748031497" right="0.7874015748031497" top="0.5905511811023623" bottom="0.3937007874015748" header="0.5118110236220472" footer="0.1968503937007874"/>
  <pageSetup horizontalDpi="600" verticalDpi="600" orientation="landscape" paperSize="9" scale="50" r:id="rId1"/>
  <headerFooter scaleWithDoc="0">
    <oddFooter>&amp;R&amp;8&amp;P</oddFooter>
  </headerFooter>
</worksheet>
</file>

<file path=xl/worksheets/sheet16.xml><?xml version="1.0" encoding="utf-8"?>
<worksheet xmlns="http://schemas.openxmlformats.org/spreadsheetml/2006/main" xmlns:r="http://schemas.openxmlformats.org/officeDocument/2006/relationships">
  <dimension ref="A2:Z121"/>
  <sheetViews>
    <sheetView zoomScale="75" zoomScaleNormal="75" zoomScaleSheetLayoutView="75" zoomScalePageLayoutView="0" workbookViewId="0" topLeftCell="A2">
      <selection activeCell="V20" sqref="V20"/>
    </sheetView>
  </sheetViews>
  <sheetFormatPr defaultColWidth="9.33203125" defaultRowHeight="11.25" outlineLevelRow="1" outlineLevelCol="1"/>
  <cols>
    <col min="1" max="1" width="11.16015625" style="2" customWidth="1"/>
    <col min="2" max="5" width="5.83203125" style="2" hidden="1" customWidth="1" outlineLevel="1"/>
    <col min="6" max="6" width="5.66015625" style="2" customWidth="1" collapsed="1"/>
    <col min="7" max="7" width="5.66015625" style="2" customWidth="1"/>
    <col min="8" max="13" width="5.66015625" style="2" hidden="1" customWidth="1" outlineLevel="1"/>
    <col min="14" max="14" width="8.16015625" style="2" hidden="1" customWidth="1" outlineLevel="1"/>
    <col min="15" max="15" width="10" style="2" customWidth="1" collapsed="1"/>
    <col min="16" max="16" width="15.33203125" style="2" customWidth="1"/>
    <col min="17" max="17" width="15.5" style="2" customWidth="1" outlineLevel="1"/>
    <col min="18" max="18" width="14.83203125" style="2" customWidth="1" outlineLevel="1"/>
    <col min="19" max="19" width="8.33203125" style="2" customWidth="1" outlineLevel="1"/>
    <col min="20" max="20" width="13.33203125" style="2" customWidth="1"/>
    <col min="21" max="21" width="8.83203125" style="2" bestFit="1" customWidth="1"/>
    <col min="22" max="22" width="10.83203125" style="2" customWidth="1"/>
    <col min="23" max="23" width="9.5" style="2" customWidth="1"/>
    <col min="24" max="24" width="9.33203125" style="2" customWidth="1"/>
    <col min="25" max="25" width="19.83203125" style="2" customWidth="1"/>
    <col min="26" max="26" width="16.5" style="2" customWidth="1"/>
    <col min="27" max="16384" width="9.33203125" style="2" customWidth="1"/>
  </cols>
  <sheetData>
    <row r="1" ht="11.25" hidden="1"/>
    <row r="2" spans="1:14" ht="21.75" customHeight="1">
      <c r="A2" s="1" t="s">
        <v>156</v>
      </c>
      <c r="B2" s="1"/>
      <c r="C2" s="1"/>
      <c r="D2" s="1"/>
      <c r="E2" s="1"/>
      <c r="F2" s="1"/>
      <c r="G2" s="1"/>
      <c r="H2" s="1"/>
      <c r="I2" s="1"/>
      <c r="J2" s="1"/>
      <c r="K2" s="1"/>
      <c r="L2" s="1"/>
      <c r="M2" s="1"/>
      <c r="N2" s="1"/>
    </row>
    <row r="3" ht="12"/>
    <row r="4" spans="2:26" ht="16.5" customHeight="1">
      <c r="B4" s="943" t="s">
        <v>482</v>
      </c>
      <c r="C4" s="943" t="s">
        <v>483</v>
      </c>
      <c r="D4" s="943" t="s">
        <v>484</v>
      </c>
      <c r="E4" s="944" t="s">
        <v>485</v>
      </c>
      <c r="Y4" s="810" t="s">
        <v>481</v>
      </c>
      <c r="Z4" s="810"/>
    </row>
    <row r="5" spans="2:26" ht="24.75" customHeight="1">
      <c r="B5" s="943"/>
      <c r="C5" s="943"/>
      <c r="D5" s="943"/>
      <c r="E5" s="944"/>
      <c r="F5" s="950" t="s">
        <v>48</v>
      </c>
      <c r="G5" s="950" t="s">
        <v>66</v>
      </c>
      <c r="H5" s="951" t="s">
        <v>182</v>
      </c>
      <c r="I5" s="953"/>
      <c r="J5" s="951" t="s">
        <v>183</v>
      </c>
      <c r="K5" s="952"/>
      <c r="L5" s="952"/>
      <c r="M5" s="953"/>
      <c r="N5" s="947" t="s">
        <v>402</v>
      </c>
      <c r="O5" s="976" t="s">
        <v>71</v>
      </c>
      <c r="P5" s="977"/>
      <c r="Q5" s="38" t="s">
        <v>83</v>
      </c>
      <c r="R5" s="38"/>
      <c r="S5" s="38"/>
      <c r="T5" s="957" t="s">
        <v>131</v>
      </c>
      <c r="U5" s="957"/>
      <c r="V5" s="958"/>
      <c r="W5" s="959"/>
      <c r="X5" s="959"/>
      <c r="Y5" s="959"/>
      <c r="Z5" s="960"/>
    </row>
    <row r="6" spans="2:26" ht="25.5" customHeight="1">
      <c r="B6" s="943"/>
      <c r="C6" s="943"/>
      <c r="D6" s="943"/>
      <c r="E6" s="944"/>
      <c r="F6" s="736"/>
      <c r="G6" s="736"/>
      <c r="H6" s="947" t="s">
        <v>411</v>
      </c>
      <c r="I6" s="947" t="s">
        <v>184</v>
      </c>
      <c r="J6" s="947" t="s">
        <v>160</v>
      </c>
      <c r="K6" s="947" t="s">
        <v>161</v>
      </c>
      <c r="L6" s="947" t="s">
        <v>162</v>
      </c>
      <c r="M6" s="947" t="s">
        <v>163</v>
      </c>
      <c r="N6" s="948"/>
      <c r="O6" s="978"/>
      <c r="P6" s="979"/>
      <c r="Q6" s="43"/>
      <c r="R6" s="939" t="s">
        <v>188</v>
      </c>
      <c r="S6" s="939" t="s">
        <v>415</v>
      </c>
      <c r="T6" s="3"/>
      <c r="U6" s="939" t="s">
        <v>170</v>
      </c>
      <c r="V6" s="39" t="s">
        <v>109</v>
      </c>
      <c r="W6" s="33"/>
      <c r="X6" s="40"/>
      <c r="Y6" s="961" t="s">
        <v>129</v>
      </c>
      <c r="Z6" s="961" t="s">
        <v>130</v>
      </c>
    </row>
    <row r="7" spans="2:26" ht="26.25" customHeight="1">
      <c r="B7" s="943"/>
      <c r="C7" s="943"/>
      <c r="D7" s="943"/>
      <c r="E7" s="944"/>
      <c r="F7" s="736"/>
      <c r="G7" s="736"/>
      <c r="H7" s="948"/>
      <c r="I7" s="948"/>
      <c r="J7" s="948"/>
      <c r="K7" s="948"/>
      <c r="L7" s="948"/>
      <c r="M7" s="948"/>
      <c r="N7" s="948"/>
      <c r="O7" s="978"/>
      <c r="P7" s="979"/>
      <c r="Q7" s="43"/>
      <c r="R7" s="940"/>
      <c r="S7" s="940"/>
      <c r="T7" s="3"/>
      <c r="U7" s="940"/>
      <c r="V7" s="53"/>
      <c r="W7" s="941" t="s">
        <v>171</v>
      </c>
      <c r="X7" s="942"/>
      <c r="Y7" s="961"/>
      <c r="Z7" s="961"/>
    </row>
    <row r="8" spans="2:26" ht="18" customHeight="1">
      <c r="B8" s="943"/>
      <c r="C8" s="943"/>
      <c r="D8" s="943"/>
      <c r="E8" s="944"/>
      <c r="F8" s="736"/>
      <c r="G8" s="736"/>
      <c r="H8" s="948"/>
      <c r="I8" s="948"/>
      <c r="J8" s="948"/>
      <c r="K8" s="948"/>
      <c r="L8" s="948"/>
      <c r="M8" s="948"/>
      <c r="N8" s="948"/>
      <c r="O8" s="978"/>
      <c r="P8" s="979"/>
      <c r="Q8" s="43"/>
      <c r="R8" s="36"/>
      <c r="S8" s="36"/>
      <c r="T8" s="3"/>
      <c r="U8" s="963"/>
      <c r="V8" s="35"/>
      <c r="W8" s="964" t="s">
        <v>172</v>
      </c>
      <c r="X8" s="964" t="s">
        <v>47</v>
      </c>
      <c r="Y8" s="962"/>
      <c r="Z8" s="962"/>
    </row>
    <row r="9" spans="2:26" ht="8.25" customHeight="1">
      <c r="B9" s="943"/>
      <c r="C9" s="943"/>
      <c r="D9" s="943"/>
      <c r="E9" s="944"/>
      <c r="F9" s="737"/>
      <c r="G9" s="737"/>
      <c r="H9" s="949"/>
      <c r="I9" s="949"/>
      <c r="J9" s="949"/>
      <c r="K9" s="949"/>
      <c r="L9" s="949"/>
      <c r="M9" s="949"/>
      <c r="N9" s="949"/>
      <c r="O9" s="980"/>
      <c r="P9" s="981"/>
      <c r="Q9" s="43"/>
      <c r="R9" s="37"/>
      <c r="S9" s="37"/>
      <c r="T9" s="20"/>
      <c r="U9" s="34"/>
      <c r="V9" s="34"/>
      <c r="W9" s="965"/>
      <c r="X9" s="965"/>
      <c r="Y9" s="962"/>
      <c r="Z9" s="962"/>
    </row>
    <row r="10" spans="2:26" ht="24" customHeight="1">
      <c r="B10" s="117">
        <f aca="true" t="shared" si="0" ref="B10:B47">MOD(E10,10)</f>
        <v>1</v>
      </c>
      <c r="C10" s="117">
        <f>IF(H10="○",1,IF(I10="○",2,0))*10+ROUNDDOWN(E10/10,0)</f>
        <v>11</v>
      </c>
      <c r="D10" s="117">
        <f>IF(J10="○",1,IF(K10="○",2,IF(L10="○",3,IF(M10="○",4,0))))</f>
        <v>2</v>
      </c>
      <c r="E10" s="118">
        <v>11</v>
      </c>
      <c r="F10" s="924" t="s">
        <v>49</v>
      </c>
      <c r="G10" s="924" t="s">
        <v>69</v>
      </c>
      <c r="H10" s="44" t="s">
        <v>403</v>
      </c>
      <c r="I10" s="44"/>
      <c r="J10" s="44"/>
      <c r="K10" s="44" t="s">
        <v>185</v>
      </c>
      <c r="L10" s="44"/>
      <c r="M10" s="44"/>
      <c r="N10" s="44">
        <v>1</v>
      </c>
      <c r="O10" s="974" t="s">
        <v>19</v>
      </c>
      <c r="P10" s="975"/>
      <c r="Q10" s="16">
        <v>16276000</v>
      </c>
      <c r="R10" s="47">
        <v>5065000</v>
      </c>
      <c r="S10" s="108">
        <f>R10/Q10</f>
        <v>0.31119439665765547</v>
      </c>
      <c r="T10" s="15">
        <v>360865</v>
      </c>
      <c r="U10" s="41">
        <f aca="true" t="shared" si="1" ref="U10:U22">T10/$T$51</f>
        <v>0.029929797078024404</v>
      </c>
      <c r="V10" s="15">
        <f aca="true" t="shared" si="2" ref="V10:V30">T10/15</f>
        <v>24057.666666666668</v>
      </c>
      <c r="W10" s="41">
        <f>V10/Q10</f>
        <v>0.0014781068239534693</v>
      </c>
      <c r="X10" s="41">
        <f>V10/R10</f>
        <v>0.004749786113853242</v>
      </c>
      <c r="Y10" s="971" t="s">
        <v>132</v>
      </c>
      <c r="Z10" s="966" t="s">
        <v>137</v>
      </c>
    </row>
    <row r="11" spans="2:26" ht="24" customHeight="1">
      <c r="B11" s="117">
        <f t="shared" si="0"/>
        <v>1</v>
      </c>
      <c r="C11" s="117">
        <f aca="true" t="shared" si="3" ref="C11:C47">IF(H11="○",1,IF(I11="○",2,0))*10+ROUNDDOWN(E11/10,0)</f>
        <v>11</v>
      </c>
      <c r="D11" s="117">
        <f aca="true" t="shared" si="4" ref="D11:D47">IF(J11="○",1,IF(K11="○",2,IF(L11="○",3,IF(M11="○",4,0))))</f>
        <v>3</v>
      </c>
      <c r="E11" s="118">
        <v>11</v>
      </c>
      <c r="F11" s="856"/>
      <c r="G11" s="856"/>
      <c r="H11" s="44" t="s">
        <v>403</v>
      </c>
      <c r="I11" s="45"/>
      <c r="J11" s="45"/>
      <c r="K11" s="45"/>
      <c r="L11" s="45" t="s">
        <v>403</v>
      </c>
      <c r="M11" s="45"/>
      <c r="N11" s="44">
        <v>1</v>
      </c>
      <c r="O11" s="974" t="s">
        <v>20</v>
      </c>
      <c r="P11" s="975"/>
      <c r="Q11" s="16">
        <v>2874000</v>
      </c>
      <c r="R11" s="48">
        <v>1318000</v>
      </c>
      <c r="S11" s="109">
        <f aca="true" t="shared" si="5" ref="S11:S55">R11/Q11</f>
        <v>0.45859429366736254</v>
      </c>
      <c r="T11" s="15">
        <v>141515</v>
      </c>
      <c r="U11" s="41">
        <f t="shared" si="1"/>
        <v>0.011737118405765657</v>
      </c>
      <c r="V11" s="15">
        <f t="shared" si="2"/>
        <v>9434.333333333334</v>
      </c>
      <c r="W11" s="41">
        <f aca="true" t="shared" si="6" ref="W11:W44">V11/Q11</f>
        <v>0.0032826490373463234</v>
      </c>
      <c r="X11" s="41">
        <f aca="true" t="shared" si="7" ref="X11:X43">V11/R11</f>
        <v>0.007158067779463834</v>
      </c>
      <c r="Y11" s="972"/>
      <c r="Z11" s="967"/>
    </row>
    <row r="12" spans="2:26" ht="24" customHeight="1">
      <c r="B12" s="117">
        <f t="shared" si="0"/>
        <v>1</v>
      </c>
      <c r="C12" s="117">
        <f t="shared" si="3"/>
        <v>11</v>
      </c>
      <c r="D12" s="117">
        <f t="shared" si="4"/>
        <v>3</v>
      </c>
      <c r="E12" s="118">
        <v>11</v>
      </c>
      <c r="F12" s="856"/>
      <c r="G12" s="856"/>
      <c r="H12" s="44" t="s">
        <v>403</v>
      </c>
      <c r="I12" s="45"/>
      <c r="J12" s="45"/>
      <c r="K12" s="45"/>
      <c r="L12" s="45" t="s">
        <v>403</v>
      </c>
      <c r="M12" s="45"/>
      <c r="N12" s="44">
        <v>1</v>
      </c>
      <c r="O12" s="974" t="s">
        <v>442</v>
      </c>
      <c r="P12" s="975"/>
      <c r="Q12" s="16">
        <v>2100000</v>
      </c>
      <c r="R12" s="48">
        <v>810000</v>
      </c>
      <c r="S12" s="109">
        <f t="shared" si="5"/>
        <v>0.38571428571428573</v>
      </c>
      <c r="T12" s="15">
        <v>180970</v>
      </c>
      <c r="U12" s="41">
        <f t="shared" si="1"/>
        <v>0.01500947827362054</v>
      </c>
      <c r="V12" s="15">
        <f t="shared" si="2"/>
        <v>12064.666666666666</v>
      </c>
      <c r="W12" s="41">
        <f t="shared" si="6"/>
        <v>0.0057450793650793645</v>
      </c>
      <c r="X12" s="41">
        <f t="shared" si="7"/>
        <v>0.014894650205761317</v>
      </c>
      <c r="Y12" s="973"/>
      <c r="Z12" s="19" t="s">
        <v>135</v>
      </c>
    </row>
    <row r="13" spans="2:26" ht="24" customHeight="1">
      <c r="B13" s="117">
        <f t="shared" si="0"/>
        <v>1</v>
      </c>
      <c r="C13" s="117">
        <f t="shared" si="3"/>
        <v>11</v>
      </c>
      <c r="D13" s="117">
        <f t="shared" si="4"/>
        <v>3</v>
      </c>
      <c r="E13" s="118">
        <v>11</v>
      </c>
      <c r="F13" s="856"/>
      <c r="G13" s="856"/>
      <c r="H13" s="44" t="s">
        <v>403</v>
      </c>
      <c r="I13" s="45"/>
      <c r="J13" s="45"/>
      <c r="K13" s="45"/>
      <c r="L13" s="45" t="s">
        <v>185</v>
      </c>
      <c r="M13" s="45"/>
      <c r="N13" s="44">
        <v>1</v>
      </c>
      <c r="O13" s="974" t="s">
        <v>22</v>
      </c>
      <c r="P13" s="975"/>
      <c r="Q13" s="16">
        <v>1670000</v>
      </c>
      <c r="R13" s="48">
        <v>346000</v>
      </c>
      <c r="S13" s="109">
        <f t="shared" si="5"/>
        <v>0.20718562874251498</v>
      </c>
      <c r="T13" s="15">
        <v>96070</v>
      </c>
      <c r="U13" s="41">
        <f t="shared" si="1"/>
        <v>0.007967953681531333</v>
      </c>
      <c r="V13" s="15">
        <f t="shared" si="2"/>
        <v>6404.666666666667</v>
      </c>
      <c r="W13" s="41">
        <f t="shared" si="6"/>
        <v>0.003835129740518962</v>
      </c>
      <c r="X13" s="41">
        <f t="shared" si="7"/>
        <v>0.018510597302504816</v>
      </c>
      <c r="Y13" s="971" t="s">
        <v>133</v>
      </c>
      <c r="Z13" s="966" t="s">
        <v>139</v>
      </c>
    </row>
    <row r="14" spans="2:26" ht="24" customHeight="1">
      <c r="B14" s="117">
        <f t="shared" si="0"/>
        <v>1</v>
      </c>
      <c r="C14" s="117">
        <f t="shared" si="3"/>
        <v>11</v>
      </c>
      <c r="D14" s="117">
        <f t="shared" si="4"/>
        <v>3</v>
      </c>
      <c r="E14" s="118">
        <v>11</v>
      </c>
      <c r="F14" s="856"/>
      <c r="G14" s="856"/>
      <c r="H14" s="44" t="s">
        <v>403</v>
      </c>
      <c r="I14" s="45"/>
      <c r="J14" s="45"/>
      <c r="K14" s="45"/>
      <c r="L14" s="45" t="s">
        <v>185</v>
      </c>
      <c r="M14" s="45"/>
      <c r="N14" s="45">
        <v>2</v>
      </c>
      <c r="O14" s="974" t="s">
        <v>158</v>
      </c>
      <c r="P14" s="975"/>
      <c r="Q14" s="16">
        <v>550000</v>
      </c>
      <c r="R14" s="49">
        <v>119000</v>
      </c>
      <c r="S14" s="110">
        <f t="shared" si="5"/>
        <v>0.21636363636363637</v>
      </c>
      <c r="T14" s="15">
        <v>41130</v>
      </c>
      <c r="U14" s="41">
        <f t="shared" si="1"/>
        <v>0.0034112827617506377</v>
      </c>
      <c r="V14" s="15">
        <f t="shared" si="2"/>
        <v>2742</v>
      </c>
      <c r="W14" s="41">
        <f t="shared" si="6"/>
        <v>0.0049854545454545455</v>
      </c>
      <c r="X14" s="41">
        <f t="shared" si="7"/>
        <v>0.02304201680672269</v>
      </c>
      <c r="Y14" s="973"/>
      <c r="Z14" s="967"/>
    </row>
    <row r="15" spans="2:26" ht="24" customHeight="1">
      <c r="B15" s="117">
        <f t="shared" si="0"/>
        <v>1</v>
      </c>
      <c r="C15" s="117">
        <f t="shared" si="3"/>
        <v>11</v>
      </c>
      <c r="D15" s="117">
        <f t="shared" si="4"/>
        <v>3</v>
      </c>
      <c r="E15" s="118">
        <v>11</v>
      </c>
      <c r="F15" s="856"/>
      <c r="G15" s="856"/>
      <c r="H15" s="44" t="s">
        <v>403</v>
      </c>
      <c r="I15" s="45"/>
      <c r="J15" s="45"/>
      <c r="K15" s="45"/>
      <c r="L15" s="45" t="s">
        <v>403</v>
      </c>
      <c r="M15" s="45"/>
      <c r="N15" s="45">
        <v>1</v>
      </c>
      <c r="O15" s="974" t="s">
        <v>25</v>
      </c>
      <c r="P15" s="975"/>
      <c r="Q15" s="16">
        <v>4000000</v>
      </c>
      <c r="R15" s="50">
        <v>1736000</v>
      </c>
      <c r="S15" s="111">
        <f t="shared" si="5"/>
        <v>0.434</v>
      </c>
      <c r="T15" s="15">
        <v>102270</v>
      </c>
      <c r="U15" s="41">
        <f t="shared" si="1"/>
        <v>0.008482175736548449</v>
      </c>
      <c r="V15" s="15">
        <f aca="true" t="shared" si="8" ref="V15:V20">T15/15</f>
        <v>6818</v>
      </c>
      <c r="W15" s="41">
        <f aca="true" t="shared" si="9" ref="W15:W20">V15/Q15</f>
        <v>0.0017045</v>
      </c>
      <c r="X15" s="41">
        <f aca="true" t="shared" si="10" ref="X15:X20">V15/R15</f>
        <v>0.003927419354838709</v>
      </c>
      <c r="Y15" s="18" t="s">
        <v>132</v>
      </c>
      <c r="Z15" s="19" t="s">
        <v>137</v>
      </c>
    </row>
    <row r="16" spans="2:26" ht="24" customHeight="1">
      <c r="B16" s="117">
        <f t="shared" si="0"/>
        <v>1</v>
      </c>
      <c r="C16" s="117">
        <f t="shared" si="3"/>
        <v>11</v>
      </c>
      <c r="D16" s="117">
        <f t="shared" si="4"/>
        <v>1</v>
      </c>
      <c r="E16" s="118">
        <v>11</v>
      </c>
      <c r="F16" s="856"/>
      <c r="G16" s="856"/>
      <c r="H16" s="44" t="s">
        <v>403</v>
      </c>
      <c r="I16" s="45"/>
      <c r="J16" s="45" t="s">
        <v>403</v>
      </c>
      <c r="K16" s="45"/>
      <c r="L16" s="45"/>
      <c r="M16" s="45"/>
      <c r="N16" s="76">
        <v>3</v>
      </c>
      <c r="O16" s="974" t="s">
        <v>387</v>
      </c>
      <c r="P16" s="975"/>
      <c r="Q16" s="16">
        <v>11200000</v>
      </c>
      <c r="R16" s="50">
        <v>3500000</v>
      </c>
      <c r="S16" s="111">
        <f t="shared" si="5"/>
        <v>0.3125</v>
      </c>
      <c r="T16" s="15">
        <v>719457</v>
      </c>
      <c r="U16" s="41">
        <f t="shared" si="1"/>
        <v>0.059671073715556244</v>
      </c>
      <c r="V16" s="15">
        <f t="shared" si="8"/>
        <v>47963.8</v>
      </c>
      <c r="W16" s="41">
        <f t="shared" si="9"/>
        <v>0.004282482142857143</v>
      </c>
      <c r="X16" s="41">
        <f t="shared" si="10"/>
        <v>0.013703942857142859</v>
      </c>
      <c r="Y16" s="116" t="s">
        <v>438</v>
      </c>
      <c r="Z16" s="19" t="s">
        <v>405</v>
      </c>
    </row>
    <row r="17" spans="2:26" ht="24" customHeight="1">
      <c r="B17" s="117">
        <f t="shared" si="0"/>
        <v>1</v>
      </c>
      <c r="C17" s="117">
        <f t="shared" si="3"/>
        <v>11</v>
      </c>
      <c r="D17" s="117">
        <f t="shared" si="4"/>
        <v>2</v>
      </c>
      <c r="E17" s="118">
        <v>11</v>
      </c>
      <c r="F17" s="856"/>
      <c r="G17" s="856"/>
      <c r="H17" s="44" t="s">
        <v>185</v>
      </c>
      <c r="I17" s="45"/>
      <c r="J17" s="45"/>
      <c r="K17" s="45" t="s">
        <v>185</v>
      </c>
      <c r="L17" s="45"/>
      <c r="M17" s="45"/>
      <c r="N17" s="76">
        <v>4</v>
      </c>
      <c r="O17" s="974" t="s">
        <v>418</v>
      </c>
      <c r="P17" s="975"/>
      <c r="Q17" s="16">
        <v>2920000</v>
      </c>
      <c r="R17" s="50">
        <v>1070000</v>
      </c>
      <c r="S17" s="111">
        <f t="shared" si="5"/>
        <v>0.3664383561643836</v>
      </c>
      <c r="T17" s="15">
        <v>336613</v>
      </c>
      <c r="U17" s="41">
        <f t="shared" si="1"/>
        <v>0.027918359452496166</v>
      </c>
      <c r="V17" s="15">
        <f t="shared" si="8"/>
        <v>22440.866666666665</v>
      </c>
      <c r="W17" s="41">
        <f t="shared" si="9"/>
        <v>0.007685228310502282</v>
      </c>
      <c r="X17" s="41">
        <f t="shared" si="10"/>
        <v>0.02097277258566978</v>
      </c>
      <c r="Y17" s="115" t="s">
        <v>430</v>
      </c>
      <c r="Z17" s="19" t="s">
        <v>437</v>
      </c>
    </row>
    <row r="18" spans="2:26" ht="24" customHeight="1">
      <c r="B18" s="117">
        <f t="shared" si="0"/>
        <v>1</v>
      </c>
      <c r="C18" s="117">
        <f t="shared" si="3"/>
        <v>11</v>
      </c>
      <c r="D18" s="117">
        <f t="shared" si="4"/>
        <v>2</v>
      </c>
      <c r="E18" s="118">
        <v>11</v>
      </c>
      <c r="F18" s="856"/>
      <c r="G18" s="856"/>
      <c r="H18" s="44" t="s">
        <v>185</v>
      </c>
      <c r="I18" s="45"/>
      <c r="J18" s="45"/>
      <c r="K18" s="45" t="s">
        <v>185</v>
      </c>
      <c r="L18" s="45"/>
      <c r="M18" s="45"/>
      <c r="N18" s="76">
        <v>4</v>
      </c>
      <c r="O18" s="925" t="s">
        <v>419</v>
      </c>
      <c r="P18" s="926"/>
      <c r="Q18" s="143">
        <v>1800000</v>
      </c>
      <c r="R18" s="152">
        <v>252000</v>
      </c>
      <c r="S18" s="153">
        <f t="shared" si="5"/>
        <v>0.14</v>
      </c>
      <c r="T18" s="69">
        <v>60389</v>
      </c>
      <c r="U18" s="144">
        <f t="shared" si="1"/>
        <v>0.005008605754907835</v>
      </c>
      <c r="V18" s="69">
        <f t="shared" si="8"/>
        <v>4025.9333333333334</v>
      </c>
      <c r="W18" s="144">
        <f t="shared" si="9"/>
        <v>0.0022366296296296296</v>
      </c>
      <c r="X18" s="144">
        <f t="shared" si="10"/>
        <v>0.015975925925925925</v>
      </c>
      <c r="Y18" s="920" t="s">
        <v>134</v>
      </c>
      <c r="Z18" s="149" t="s">
        <v>432</v>
      </c>
    </row>
    <row r="19" spans="2:26" ht="24" customHeight="1">
      <c r="B19" s="117">
        <f>MOD(E19,10)</f>
        <v>1</v>
      </c>
      <c r="C19" s="117">
        <f>IF(H19="○",1,IF(I19="○",2,0))*10+ROUNDDOWN(E19/10,0)</f>
        <v>11</v>
      </c>
      <c r="D19" s="117">
        <f>IF(J19="○",1,IF(K19="○",2,IF(L19="○",3,IF(M19="○",4,0))))</f>
        <v>3</v>
      </c>
      <c r="E19" s="118">
        <v>11</v>
      </c>
      <c r="F19" s="856"/>
      <c r="G19" s="856"/>
      <c r="H19" s="121" t="s">
        <v>185</v>
      </c>
      <c r="I19" s="122"/>
      <c r="J19" s="122"/>
      <c r="K19" s="122"/>
      <c r="L19" s="122" t="s">
        <v>185</v>
      </c>
      <c r="M19" s="122"/>
      <c r="N19" s="123">
        <v>5</v>
      </c>
      <c r="O19" s="925" t="s">
        <v>464</v>
      </c>
      <c r="P19" s="926"/>
      <c r="Q19" s="143">
        <v>5100000</v>
      </c>
      <c r="R19" s="152">
        <v>910000</v>
      </c>
      <c r="S19" s="153">
        <f t="shared" si="5"/>
        <v>0.1784313725490196</v>
      </c>
      <c r="T19" s="69">
        <v>250060</v>
      </c>
      <c r="U19" s="144">
        <f t="shared" si="1"/>
        <v>0.020739736625416106</v>
      </c>
      <c r="V19" s="69">
        <f t="shared" si="8"/>
        <v>16670.666666666668</v>
      </c>
      <c r="W19" s="144">
        <f t="shared" si="9"/>
        <v>0.0032687581699346407</v>
      </c>
      <c r="X19" s="144">
        <f t="shared" si="10"/>
        <v>0.01831941391941392</v>
      </c>
      <c r="Y19" s="921"/>
      <c r="Z19" s="149" t="s">
        <v>457</v>
      </c>
    </row>
    <row r="20" spans="2:26" ht="24" customHeight="1">
      <c r="B20" s="117">
        <f>MOD(E20,10)</f>
        <v>1</v>
      </c>
      <c r="C20" s="117">
        <f>IF(H20="○",1,IF(I20="○",2,0))*10+ROUNDDOWN(E20/10,0)</f>
        <v>11</v>
      </c>
      <c r="D20" s="117">
        <f>IF(J20="○",1,IF(K20="○",2,IF(L20="○",3,IF(M20="○",4,0))))</f>
        <v>2</v>
      </c>
      <c r="E20" s="118">
        <v>11</v>
      </c>
      <c r="F20" s="856"/>
      <c r="G20" s="857"/>
      <c r="H20" s="121" t="s">
        <v>185</v>
      </c>
      <c r="I20" s="122"/>
      <c r="J20" s="122"/>
      <c r="K20" s="122" t="s">
        <v>185</v>
      </c>
      <c r="L20" s="122"/>
      <c r="M20" s="122"/>
      <c r="N20" s="123">
        <v>5</v>
      </c>
      <c r="O20" s="925" t="s">
        <v>465</v>
      </c>
      <c r="P20" s="926"/>
      <c r="Q20" s="143">
        <v>3500000</v>
      </c>
      <c r="R20" s="152">
        <v>1940000</v>
      </c>
      <c r="S20" s="153">
        <f t="shared" si="5"/>
        <v>0.5542857142857143</v>
      </c>
      <c r="T20" s="69">
        <v>180358</v>
      </c>
      <c r="U20" s="144">
        <f t="shared" si="1"/>
        <v>0.014958719580447885</v>
      </c>
      <c r="V20" s="69">
        <f t="shared" si="8"/>
        <v>12023.866666666667</v>
      </c>
      <c r="W20" s="144">
        <f t="shared" si="9"/>
        <v>0.0034353904761904763</v>
      </c>
      <c r="X20" s="144">
        <f t="shared" si="10"/>
        <v>0.00619786941580756</v>
      </c>
      <c r="Y20" s="138" t="s">
        <v>430</v>
      </c>
      <c r="Z20" s="149" t="s">
        <v>460</v>
      </c>
    </row>
    <row r="21" spans="2:26" ht="28.5" customHeight="1">
      <c r="B21" s="117">
        <f t="shared" si="0"/>
        <v>2</v>
      </c>
      <c r="C21" s="117">
        <f t="shared" si="3"/>
        <v>1</v>
      </c>
      <c r="D21" s="117">
        <f t="shared" si="4"/>
        <v>0</v>
      </c>
      <c r="E21" s="118">
        <v>12</v>
      </c>
      <c r="F21" s="857"/>
      <c r="G21" s="45" t="s">
        <v>388</v>
      </c>
      <c r="H21" s="75"/>
      <c r="I21" s="54"/>
      <c r="J21" s="54"/>
      <c r="K21" s="54"/>
      <c r="L21" s="54"/>
      <c r="M21" s="54"/>
      <c r="N21" s="76">
        <v>3</v>
      </c>
      <c r="O21" s="925" t="s">
        <v>386</v>
      </c>
      <c r="P21" s="926"/>
      <c r="Q21" s="143">
        <v>12000000</v>
      </c>
      <c r="R21" s="152">
        <v>2000000</v>
      </c>
      <c r="S21" s="153">
        <f t="shared" si="5"/>
        <v>0.16666666666666666</v>
      </c>
      <c r="T21" s="69">
        <v>236620</v>
      </c>
      <c r="U21" s="144">
        <f t="shared" si="1"/>
        <v>0.01962503591260481</v>
      </c>
      <c r="V21" s="69">
        <f t="shared" si="2"/>
        <v>15774.666666666666</v>
      </c>
      <c r="W21" s="144">
        <f t="shared" si="6"/>
        <v>0.0013145555555555556</v>
      </c>
      <c r="X21" s="144">
        <f t="shared" si="7"/>
        <v>0.007887333333333333</v>
      </c>
      <c r="Y21" s="154" t="s">
        <v>454</v>
      </c>
      <c r="Z21" s="149" t="s">
        <v>412</v>
      </c>
    </row>
    <row r="22" spans="2:26" ht="24.75" customHeight="1">
      <c r="B22" s="117">
        <f t="shared" si="0"/>
        <v>1</v>
      </c>
      <c r="C22" s="117">
        <f t="shared" si="3"/>
        <v>12</v>
      </c>
      <c r="D22" s="117">
        <f t="shared" si="4"/>
        <v>1</v>
      </c>
      <c r="E22" s="118">
        <v>21</v>
      </c>
      <c r="F22" s="924" t="s">
        <v>64</v>
      </c>
      <c r="G22" s="924" t="s">
        <v>69</v>
      </c>
      <c r="H22" s="44" t="s">
        <v>403</v>
      </c>
      <c r="I22" s="45"/>
      <c r="J22" s="45" t="s">
        <v>185</v>
      </c>
      <c r="K22" s="45"/>
      <c r="L22" s="45"/>
      <c r="M22" s="45"/>
      <c r="N22" s="45">
        <v>1</v>
      </c>
      <c r="O22" s="925" t="s">
        <v>67</v>
      </c>
      <c r="P22" s="926"/>
      <c r="Q22" s="143">
        <v>5880000</v>
      </c>
      <c r="R22" s="150">
        <v>3570000</v>
      </c>
      <c r="S22" s="151">
        <f t="shared" si="5"/>
        <v>0.6071428571428571</v>
      </c>
      <c r="T22" s="69">
        <v>153220</v>
      </c>
      <c r="U22" s="144">
        <f t="shared" si="1"/>
        <v>0.012707919882213292</v>
      </c>
      <c r="V22" s="69">
        <f t="shared" si="2"/>
        <v>10214.666666666666</v>
      </c>
      <c r="W22" s="144">
        <f t="shared" si="6"/>
        <v>0.0017371882086167799</v>
      </c>
      <c r="X22" s="144">
        <f t="shared" si="7"/>
        <v>0.00286125116713352</v>
      </c>
      <c r="Y22" s="154" t="s">
        <v>459</v>
      </c>
      <c r="Z22" s="149" t="s">
        <v>138</v>
      </c>
    </row>
    <row r="23" spans="2:26" ht="23.25" customHeight="1">
      <c r="B23" s="117">
        <f t="shared" si="0"/>
        <v>1</v>
      </c>
      <c r="C23" s="117">
        <f t="shared" si="3"/>
        <v>22</v>
      </c>
      <c r="D23" s="117">
        <f t="shared" si="4"/>
        <v>3</v>
      </c>
      <c r="E23" s="118">
        <v>21</v>
      </c>
      <c r="F23" s="856"/>
      <c r="G23" s="856"/>
      <c r="H23" s="45"/>
      <c r="I23" s="45" t="s">
        <v>185</v>
      </c>
      <c r="J23" s="45"/>
      <c r="K23" s="45"/>
      <c r="L23" s="45" t="s">
        <v>185</v>
      </c>
      <c r="M23" s="45"/>
      <c r="N23" s="45">
        <v>1</v>
      </c>
      <c r="O23" s="925" t="s">
        <v>443</v>
      </c>
      <c r="P23" s="926"/>
      <c r="Q23" s="143">
        <v>2350000</v>
      </c>
      <c r="R23" s="150">
        <v>1182000</v>
      </c>
      <c r="S23" s="151">
        <f t="shared" si="5"/>
        <v>0.5029787234042553</v>
      </c>
      <c r="T23" s="69">
        <v>283432</v>
      </c>
      <c r="U23" s="144">
        <f aca="true" t="shared" si="11" ref="U23:U32">T23/$T$51</f>
        <v>0.023507578306066295</v>
      </c>
      <c r="V23" s="69">
        <f t="shared" si="2"/>
        <v>18895.466666666667</v>
      </c>
      <c r="W23" s="144">
        <f t="shared" si="6"/>
        <v>0.008040624113475177</v>
      </c>
      <c r="X23" s="144">
        <f t="shared" si="7"/>
        <v>0.015986012408347433</v>
      </c>
      <c r="Y23" s="154" t="s">
        <v>132</v>
      </c>
      <c r="Z23" s="149" t="s">
        <v>137</v>
      </c>
    </row>
    <row r="24" spans="2:26" ht="24" customHeight="1">
      <c r="B24" s="117">
        <f t="shared" si="0"/>
        <v>1</v>
      </c>
      <c r="C24" s="117">
        <f t="shared" si="3"/>
        <v>12</v>
      </c>
      <c r="D24" s="117">
        <f t="shared" si="4"/>
        <v>3</v>
      </c>
      <c r="E24" s="118">
        <v>21</v>
      </c>
      <c r="F24" s="856"/>
      <c r="G24" s="856"/>
      <c r="H24" s="42" t="s">
        <v>403</v>
      </c>
      <c r="I24" s="42"/>
      <c r="J24" s="42"/>
      <c r="K24" s="42"/>
      <c r="L24" s="42" t="s">
        <v>185</v>
      </c>
      <c r="M24" s="42"/>
      <c r="N24" s="42">
        <v>1</v>
      </c>
      <c r="O24" s="925" t="s">
        <v>26</v>
      </c>
      <c r="P24" s="926"/>
      <c r="Q24" s="143">
        <v>2927000</v>
      </c>
      <c r="R24" s="150">
        <v>1703000</v>
      </c>
      <c r="S24" s="151">
        <f t="shared" si="5"/>
        <v>0.5818243935770413</v>
      </c>
      <c r="T24" s="69">
        <v>395980</v>
      </c>
      <c r="U24" s="144">
        <f t="shared" si="11"/>
        <v>0.03284220150736731</v>
      </c>
      <c r="V24" s="69">
        <f t="shared" si="2"/>
        <v>26398.666666666668</v>
      </c>
      <c r="W24" s="144">
        <f t="shared" si="6"/>
        <v>0.009019018335041568</v>
      </c>
      <c r="X24" s="144">
        <f t="shared" si="7"/>
        <v>0.015501272264631044</v>
      </c>
      <c r="Y24" s="154" t="s">
        <v>459</v>
      </c>
      <c r="Z24" s="145" t="s">
        <v>138</v>
      </c>
    </row>
    <row r="25" spans="2:26" ht="32.25" customHeight="1">
      <c r="B25" s="117">
        <f t="shared" si="0"/>
        <v>1</v>
      </c>
      <c r="C25" s="117">
        <f t="shared" si="3"/>
        <v>22</v>
      </c>
      <c r="D25" s="117">
        <f t="shared" si="4"/>
        <v>3</v>
      </c>
      <c r="E25" s="118">
        <v>21</v>
      </c>
      <c r="F25" s="856"/>
      <c r="G25" s="856"/>
      <c r="H25" s="45"/>
      <c r="I25" s="45" t="s">
        <v>403</v>
      </c>
      <c r="J25" s="45"/>
      <c r="K25" s="45"/>
      <c r="L25" s="45" t="s">
        <v>185</v>
      </c>
      <c r="M25" s="45"/>
      <c r="N25" s="45">
        <v>1</v>
      </c>
      <c r="O25" s="925" t="s">
        <v>446</v>
      </c>
      <c r="P25" s="926"/>
      <c r="Q25" s="143">
        <v>2040000</v>
      </c>
      <c r="R25" s="150">
        <v>540000</v>
      </c>
      <c r="S25" s="151">
        <f t="shared" si="5"/>
        <v>0.2647058823529412</v>
      </c>
      <c r="T25" s="69">
        <v>603470</v>
      </c>
      <c r="U25" s="144">
        <f t="shared" si="11"/>
        <v>0.05005122315180299</v>
      </c>
      <c r="V25" s="69">
        <f>T25/15</f>
        <v>40231.333333333336</v>
      </c>
      <c r="W25" s="144">
        <f>V25/Q25</f>
        <v>0.01972124183006536</v>
      </c>
      <c r="X25" s="144">
        <f>V25/R25</f>
        <v>0.07450246913580247</v>
      </c>
      <c r="Y25" s="920" t="s">
        <v>132</v>
      </c>
      <c r="Z25" s="149" t="s">
        <v>137</v>
      </c>
    </row>
    <row r="26" spans="2:26" ht="27.75" customHeight="1">
      <c r="B26" s="117">
        <f t="shared" si="0"/>
        <v>1</v>
      </c>
      <c r="C26" s="117">
        <f t="shared" si="3"/>
        <v>12</v>
      </c>
      <c r="D26" s="117">
        <f t="shared" si="4"/>
        <v>3</v>
      </c>
      <c r="E26" s="118">
        <v>21</v>
      </c>
      <c r="F26" s="856"/>
      <c r="G26" s="856"/>
      <c r="H26" s="42" t="s">
        <v>403</v>
      </c>
      <c r="I26" s="45"/>
      <c r="J26" s="45"/>
      <c r="K26" s="45"/>
      <c r="L26" s="42" t="s">
        <v>185</v>
      </c>
      <c r="M26" s="45"/>
      <c r="N26" s="45">
        <v>2</v>
      </c>
      <c r="O26" s="925" t="s">
        <v>154</v>
      </c>
      <c r="P26" s="926"/>
      <c r="Q26" s="143">
        <v>920000</v>
      </c>
      <c r="R26" s="150">
        <v>608000</v>
      </c>
      <c r="S26" s="151">
        <f t="shared" si="5"/>
        <v>0.6608695652173913</v>
      </c>
      <c r="T26" s="69">
        <v>191815</v>
      </c>
      <c r="U26" s="144">
        <f t="shared" si="11"/>
        <v>0.015908952174694835</v>
      </c>
      <c r="V26" s="69">
        <f>T26/15</f>
        <v>12787.666666666666</v>
      </c>
      <c r="W26" s="144">
        <f>V26/Q26</f>
        <v>0.01389963768115942</v>
      </c>
      <c r="X26" s="144">
        <f>V26/R26</f>
        <v>0.02103234649122807</v>
      </c>
      <c r="Y26" s="921"/>
      <c r="Z26" s="149" t="s">
        <v>181</v>
      </c>
    </row>
    <row r="27" spans="2:26" ht="27.75" customHeight="1">
      <c r="B27" s="117">
        <f>MOD(E27,10)</f>
        <v>1</v>
      </c>
      <c r="C27" s="117">
        <f>IF(H27="○",1,IF(I27="○",2,0))*10+ROUNDDOWN(E27/10,0)</f>
        <v>12</v>
      </c>
      <c r="D27" s="117">
        <f>IF(J27="○",1,IF(K27="○",2,IF(L27="○",3,IF(M27="○",4,0))))</f>
        <v>2</v>
      </c>
      <c r="E27" s="118">
        <v>21</v>
      </c>
      <c r="F27" s="856"/>
      <c r="G27" s="856"/>
      <c r="H27" s="42" t="s">
        <v>185</v>
      </c>
      <c r="I27" s="45"/>
      <c r="J27" s="45"/>
      <c r="K27" s="45" t="s">
        <v>185</v>
      </c>
      <c r="L27" s="42"/>
      <c r="M27" s="45"/>
      <c r="N27" s="45">
        <v>5</v>
      </c>
      <c r="O27" s="945" t="s">
        <v>469</v>
      </c>
      <c r="P27" s="946"/>
      <c r="Q27" s="143">
        <v>8100000</v>
      </c>
      <c r="R27" s="150">
        <v>4590000</v>
      </c>
      <c r="S27" s="151">
        <f t="shared" si="5"/>
        <v>0.5666666666666667</v>
      </c>
      <c r="T27" s="69">
        <v>481948</v>
      </c>
      <c r="U27" s="144">
        <f t="shared" si="11"/>
        <v>0.039972304995385274</v>
      </c>
      <c r="V27" s="69">
        <f>T27/15</f>
        <v>32129.866666666665</v>
      </c>
      <c r="W27" s="144">
        <f>V27/Q27</f>
        <v>0.003966650205761316</v>
      </c>
      <c r="X27" s="144">
        <f>V27/R27</f>
        <v>0.0069999709513435</v>
      </c>
      <c r="Y27" s="920" t="s">
        <v>454</v>
      </c>
      <c r="Z27" s="145" t="s">
        <v>444</v>
      </c>
    </row>
    <row r="28" spans="2:26" ht="27.75" customHeight="1">
      <c r="B28" s="117">
        <f>MOD(E28,10)</f>
        <v>1</v>
      </c>
      <c r="C28" s="117">
        <f>IF(H28="○",1,IF(I28="○",2,0))*10+ROUNDDOWN(E28/10,0)</f>
        <v>12</v>
      </c>
      <c r="D28" s="117">
        <f>IF(J28="○",1,IF(K28="○",2,IF(L28="○",3,IF(M28="○",4,0))))</f>
        <v>3</v>
      </c>
      <c r="E28" s="118">
        <v>21</v>
      </c>
      <c r="F28" s="856"/>
      <c r="G28" s="857"/>
      <c r="H28" s="42" t="s">
        <v>185</v>
      </c>
      <c r="I28" s="45"/>
      <c r="J28" s="45"/>
      <c r="K28" s="45"/>
      <c r="L28" s="42" t="s">
        <v>185</v>
      </c>
      <c r="M28" s="45"/>
      <c r="N28" s="45">
        <v>5</v>
      </c>
      <c r="O28" s="925" t="s">
        <v>480</v>
      </c>
      <c r="P28" s="926"/>
      <c r="Q28" s="143">
        <v>3250000</v>
      </c>
      <c r="R28" s="150">
        <v>1740000</v>
      </c>
      <c r="S28" s="151">
        <f t="shared" si="5"/>
        <v>0.5353846153846153</v>
      </c>
      <c r="T28" s="69">
        <v>341960</v>
      </c>
      <c r="U28" s="144">
        <f t="shared" si="11"/>
        <v>0.02836183450542786</v>
      </c>
      <c r="V28" s="69">
        <f>T28/15</f>
        <v>22797.333333333332</v>
      </c>
      <c r="W28" s="144">
        <f>V28/Q28</f>
        <v>0.007014564102564102</v>
      </c>
      <c r="X28" s="144">
        <f>V28/R28</f>
        <v>0.01310191570881226</v>
      </c>
      <c r="Y28" s="921"/>
      <c r="Z28" s="145" t="s">
        <v>445</v>
      </c>
    </row>
    <row r="29" spans="2:26" ht="24" customHeight="1">
      <c r="B29" s="117">
        <f t="shared" si="0"/>
        <v>2</v>
      </c>
      <c r="C29" s="117">
        <f t="shared" si="3"/>
        <v>2</v>
      </c>
      <c r="D29" s="117">
        <f t="shared" si="4"/>
        <v>0</v>
      </c>
      <c r="E29" s="118">
        <v>22</v>
      </c>
      <c r="F29" s="856"/>
      <c r="G29" s="999" t="s">
        <v>388</v>
      </c>
      <c r="H29" s="54"/>
      <c r="I29" s="54"/>
      <c r="J29" s="54"/>
      <c r="K29" s="54"/>
      <c r="L29" s="54"/>
      <c r="M29" s="54"/>
      <c r="N29" s="45">
        <v>1</v>
      </c>
      <c r="O29" s="925" t="s">
        <v>27</v>
      </c>
      <c r="P29" s="926"/>
      <c r="Q29" s="143">
        <v>10200000</v>
      </c>
      <c r="R29" s="150">
        <v>6588000</v>
      </c>
      <c r="S29" s="151">
        <f t="shared" si="5"/>
        <v>0.6458823529411765</v>
      </c>
      <c r="T29" s="69">
        <v>349888</v>
      </c>
      <c r="U29" s="144">
        <f t="shared" si="11"/>
        <v>0.029019375223520716</v>
      </c>
      <c r="V29" s="69">
        <f t="shared" si="2"/>
        <v>23325.866666666665</v>
      </c>
      <c r="W29" s="144">
        <f t="shared" si="6"/>
        <v>0.0022868496732026144</v>
      </c>
      <c r="X29" s="144">
        <f t="shared" si="7"/>
        <v>0.0035406597854685286</v>
      </c>
      <c r="Y29" s="920" t="s">
        <v>133</v>
      </c>
      <c r="Z29" s="968" t="s">
        <v>138</v>
      </c>
    </row>
    <row r="30" spans="2:26" ht="24" customHeight="1">
      <c r="B30" s="117">
        <f t="shared" si="0"/>
        <v>2</v>
      </c>
      <c r="C30" s="117">
        <f t="shared" si="3"/>
        <v>2</v>
      </c>
      <c r="D30" s="117">
        <f t="shared" si="4"/>
        <v>0</v>
      </c>
      <c r="E30" s="118">
        <v>22</v>
      </c>
      <c r="F30" s="857"/>
      <c r="G30" s="999"/>
      <c r="H30" s="55"/>
      <c r="I30" s="55"/>
      <c r="J30" s="55"/>
      <c r="K30" s="55"/>
      <c r="L30" s="55"/>
      <c r="M30" s="56"/>
      <c r="N30" s="51">
        <v>1</v>
      </c>
      <c r="O30" s="925" t="s">
        <v>28</v>
      </c>
      <c r="P30" s="926"/>
      <c r="Q30" s="143">
        <v>3040000</v>
      </c>
      <c r="R30" s="150">
        <v>1191000</v>
      </c>
      <c r="S30" s="151">
        <f t="shared" si="5"/>
        <v>0.3917763157894737</v>
      </c>
      <c r="T30" s="69">
        <v>579240</v>
      </c>
      <c r="U30" s="144">
        <f t="shared" si="11"/>
        <v>0.048041610185179655</v>
      </c>
      <c r="V30" s="69">
        <f t="shared" si="2"/>
        <v>38616</v>
      </c>
      <c r="W30" s="144">
        <f t="shared" si="6"/>
        <v>0.012702631578947368</v>
      </c>
      <c r="X30" s="144">
        <f t="shared" si="7"/>
        <v>0.032423173803526446</v>
      </c>
      <c r="Y30" s="994"/>
      <c r="Z30" s="970"/>
    </row>
    <row r="31" spans="2:26" ht="24" customHeight="1">
      <c r="B31" s="117">
        <f t="shared" si="0"/>
        <v>1</v>
      </c>
      <c r="C31" s="117">
        <f t="shared" si="3"/>
        <v>13</v>
      </c>
      <c r="D31" s="117">
        <f t="shared" si="4"/>
        <v>2</v>
      </c>
      <c r="E31" s="118">
        <v>31</v>
      </c>
      <c r="F31" s="924" t="s">
        <v>65</v>
      </c>
      <c r="G31" s="924" t="s">
        <v>69</v>
      </c>
      <c r="H31" s="45" t="s">
        <v>403</v>
      </c>
      <c r="I31" s="45"/>
      <c r="J31" s="45"/>
      <c r="K31" s="45" t="s">
        <v>403</v>
      </c>
      <c r="L31" s="45"/>
      <c r="M31" s="45"/>
      <c r="N31" s="51">
        <v>1</v>
      </c>
      <c r="O31" s="925" t="s">
        <v>108</v>
      </c>
      <c r="P31" s="926"/>
      <c r="Q31" s="143">
        <v>2140000</v>
      </c>
      <c r="R31" s="150">
        <v>1553000</v>
      </c>
      <c r="S31" s="151">
        <f t="shared" si="5"/>
        <v>0.7257009345794393</v>
      </c>
      <c r="T31" s="69">
        <v>91334</v>
      </c>
      <c r="U31" s="144">
        <f t="shared" si="11"/>
        <v>0.0075751543827311625</v>
      </c>
      <c r="V31" s="69">
        <f aca="true" t="shared" si="12" ref="V31:V44">T31/15</f>
        <v>6088.933333333333</v>
      </c>
      <c r="W31" s="144">
        <f t="shared" si="6"/>
        <v>0.0028452959501557634</v>
      </c>
      <c r="X31" s="144">
        <f t="shared" si="7"/>
        <v>0.003920755526937111</v>
      </c>
      <c r="Y31" s="921"/>
      <c r="Z31" s="969"/>
    </row>
    <row r="32" spans="2:26" ht="21" customHeight="1">
      <c r="B32" s="117">
        <f t="shared" si="0"/>
        <v>1</v>
      </c>
      <c r="C32" s="117">
        <f t="shared" si="3"/>
        <v>13</v>
      </c>
      <c r="D32" s="117">
        <f t="shared" si="4"/>
        <v>1</v>
      </c>
      <c r="E32" s="118">
        <v>31</v>
      </c>
      <c r="F32" s="856"/>
      <c r="G32" s="856"/>
      <c r="H32" s="45" t="s">
        <v>185</v>
      </c>
      <c r="I32" s="45"/>
      <c r="J32" s="45" t="s">
        <v>185</v>
      </c>
      <c r="K32" s="45"/>
      <c r="L32" s="45"/>
      <c r="M32" s="45"/>
      <c r="N32" s="51">
        <v>1</v>
      </c>
      <c r="O32" s="925" t="s">
        <v>447</v>
      </c>
      <c r="P32" s="926"/>
      <c r="Q32" s="143">
        <v>8300000</v>
      </c>
      <c r="R32" s="150">
        <v>4707000</v>
      </c>
      <c r="S32" s="151">
        <f t="shared" si="5"/>
        <v>0.5671084337349398</v>
      </c>
      <c r="T32" s="69">
        <v>271683</v>
      </c>
      <c r="U32" s="144">
        <f t="shared" si="11"/>
        <v>0.02253312751180886</v>
      </c>
      <c r="V32" s="69">
        <f t="shared" si="12"/>
        <v>18112.2</v>
      </c>
      <c r="W32" s="144">
        <f t="shared" si="6"/>
        <v>0.0021821927710843373</v>
      </c>
      <c r="X32" s="144">
        <f t="shared" si="7"/>
        <v>0.0038479286169534736</v>
      </c>
      <c r="Y32" s="154" t="s">
        <v>132</v>
      </c>
      <c r="Z32" s="149" t="s">
        <v>137</v>
      </c>
    </row>
    <row r="33" spans="2:26" ht="24" customHeight="1" hidden="1" outlineLevel="1">
      <c r="B33" s="117">
        <f t="shared" si="0"/>
        <v>1</v>
      </c>
      <c r="C33" s="117">
        <f t="shared" si="3"/>
        <v>23</v>
      </c>
      <c r="D33" s="117">
        <f t="shared" si="4"/>
        <v>3</v>
      </c>
      <c r="E33" s="118">
        <v>31</v>
      </c>
      <c r="F33" s="856"/>
      <c r="G33" s="856"/>
      <c r="H33" s="45"/>
      <c r="I33" s="45" t="s">
        <v>185</v>
      </c>
      <c r="J33" s="45"/>
      <c r="K33" s="45"/>
      <c r="L33" s="45" t="s">
        <v>185</v>
      </c>
      <c r="M33" s="45"/>
      <c r="N33" s="51">
        <v>1</v>
      </c>
      <c r="O33" s="925" t="s">
        <v>35</v>
      </c>
      <c r="P33" s="926"/>
      <c r="Q33" s="143" t="s">
        <v>440</v>
      </c>
      <c r="R33" s="143" t="s">
        <v>440</v>
      </c>
      <c r="S33" s="143" t="s">
        <v>440</v>
      </c>
      <c r="T33" s="143" t="s">
        <v>440</v>
      </c>
      <c r="U33" s="143" t="s">
        <v>440</v>
      </c>
      <c r="V33" s="143" t="s">
        <v>440</v>
      </c>
      <c r="W33" s="143" t="s">
        <v>440</v>
      </c>
      <c r="X33" s="143" t="s">
        <v>440</v>
      </c>
      <c r="Y33" s="920" t="s">
        <v>133</v>
      </c>
      <c r="Z33" s="145" t="s">
        <v>138</v>
      </c>
    </row>
    <row r="34" spans="2:26" ht="24" customHeight="1" collapsed="1">
      <c r="B34" s="117">
        <f t="shared" si="0"/>
        <v>1</v>
      </c>
      <c r="C34" s="117">
        <f t="shared" si="3"/>
        <v>13</v>
      </c>
      <c r="D34" s="117">
        <f t="shared" si="4"/>
        <v>2</v>
      </c>
      <c r="E34" s="118">
        <v>31</v>
      </c>
      <c r="F34" s="856"/>
      <c r="G34" s="856"/>
      <c r="H34" s="45" t="s">
        <v>403</v>
      </c>
      <c r="I34" s="45"/>
      <c r="J34" s="45"/>
      <c r="K34" s="45" t="s">
        <v>185</v>
      </c>
      <c r="L34" s="45"/>
      <c r="M34" s="45"/>
      <c r="N34" s="51">
        <v>1</v>
      </c>
      <c r="O34" s="925" t="s">
        <v>36</v>
      </c>
      <c r="P34" s="926"/>
      <c r="Q34" s="143">
        <v>4150000</v>
      </c>
      <c r="R34" s="150">
        <v>835000</v>
      </c>
      <c r="S34" s="151">
        <f t="shared" si="5"/>
        <v>0.20120481927710843</v>
      </c>
      <c r="T34" s="69">
        <v>445250</v>
      </c>
      <c r="U34" s="144">
        <f aca="true" t="shared" si="13" ref="U34:U49">T34/$T$51</f>
        <v>0.03692860806393074</v>
      </c>
      <c r="V34" s="69">
        <f t="shared" si="12"/>
        <v>29683.333333333332</v>
      </c>
      <c r="W34" s="144">
        <f t="shared" si="6"/>
        <v>0.007152610441767068</v>
      </c>
      <c r="X34" s="144">
        <f t="shared" si="7"/>
        <v>0.03554890219560878</v>
      </c>
      <c r="Y34" s="994"/>
      <c r="Z34" s="145" t="s">
        <v>139</v>
      </c>
    </row>
    <row r="35" spans="2:26" ht="24" customHeight="1">
      <c r="B35" s="117">
        <f t="shared" si="0"/>
        <v>1</v>
      </c>
      <c r="C35" s="117">
        <f t="shared" si="3"/>
        <v>13</v>
      </c>
      <c r="D35" s="117">
        <f t="shared" si="4"/>
        <v>3</v>
      </c>
      <c r="E35" s="118">
        <v>31</v>
      </c>
      <c r="F35" s="856"/>
      <c r="G35" s="856"/>
      <c r="H35" s="45" t="s">
        <v>403</v>
      </c>
      <c r="I35" s="45"/>
      <c r="J35" s="45"/>
      <c r="K35" s="45"/>
      <c r="L35" s="45" t="s">
        <v>185</v>
      </c>
      <c r="M35" s="45"/>
      <c r="N35" s="51">
        <v>1</v>
      </c>
      <c r="O35" s="925" t="s">
        <v>107</v>
      </c>
      <c r="P35" s="926"/>
      <c r="Q35" s="143">
        <v>872000</v>
      </c>
      <c r="R35" s="150">
        <v>349000</v>
      </c>
      <c r="S35" s="151">
        <f t="shared" si="5"/>
        <v>0.40022935779816515</v>
      </c>
      <c r="T35" s="69">
        <v>255360</v>
      </c>
      <c r="U35" s="144">
        <f t="shared" si="13"/>
        <v>0.021179313543414607</v>
      </c>
      <c r="V35" s="69">
        <f t="shared" si="12"/>
        <v>17024</v>
      </c>
      <c r="W35" s="144">
        <f t="shared" si="6"/>
        <v>0.019522935779816515</v>
      </c>
      <c r="X35" s="144">
        <f t="shared" si="7"/>
        <v>0.04877936962750716</v>
      </c>
      <c r="Y35" s="921"/>
      <c r="Z35" s="145" t="s">
        <v>138</v>
      </c>
    </row>
    <row r="36" spans="2:26" ht="27" customHeight="1">
      <c r="B36" s="117">
        <f t="shared" si="0"/>
        <v>1</v>
      </c>
      <c r="C36" s="117">
        <f t="shared" si="3"/>
        <v>23</v>
      </c>
      <c r="D36" s="117">
        <f t="shared" si="4"/>
        <v>3</v>
      </c>
      <c r="E36" s="118">
        <v>31</v>
      </c>
      <c r="F36" s="856"/>
      <c r="G36" s="856"/>
      <c r="H36" s="45"/>
      <c r="I36" s="45" t="s">
        <v>185</v>
      </c>
      <c r="J36" s="45"/>
      <c r="K36" s="45"/>
      <c r="L36" s="45" t="s">
        <v>185</v>
      </c>
      <c r="M36" s="45"/>
      <c r="N36" s="51">
        <v>1</v>
      </c>
      <c r="O36" s="925" t="s">
        <v>450</v>
      </c>
      <c r="P36" s="926"/>
      <c r="Q36" s="143">
        <v>2130000</v>
      </c>
      <c r="R36" s="150">
        <v>798000</v>
      </c>
      <c r="S36" s="151">
        <f t="shared" si="5"/>
        <v>0.37464788732394366</v>
      </c>
      <c r="T36" s="69">
        <v>482470</v>
      </c>
      <c r="U36" s="144">
        <f t="shared" si="13"/>
        <v>0.040015599174856066</v>
      </c>
      <c r="V36" s="69">
        <f t="shared" si="12"/>
        <v>32164.666666666668</v>
      </c>
      <c r="W36" s="144">
        <f t="shared" si="6"/>
        <v>0.015100782472613459</v>
      </c>
      <c r="X36" s="144">
        <f t="shared" si="7"/>
        <v>0.040306599832915624</v>
      </c>
      <c r="Y36" s="154" t="s">
        <v>132</v>
      </c>
      <c r="Z36" s="149" t="s">
        <v>137</v>
      </c>
    </row>
    <row r="37" spans="2:26" ht="24" customHeight="1">
      <c r="B37" s="117">
        <f t="shared" si="0"/>
        <v>1</v>
      </c>
      <c r="C37" s="117">
        <f t="shared" si="3"/>
        <v>13</v>
      </c>
      <c r="D37" s="117">
        <f t="shared" si="4"/>
        <v>3</v>
      </c>
      <c r="E37" s="118">
        <v>31</v>
      </c>
      <c r="F37" s="856"/>
      <c r="G37" s="856"/>
      <c r="H37" s="45" t="s">
        <v>403</v>
      </c>
      <c r="I37" s="45"/>
      <c r="J37" s="45"/>
      <c r="K37" s="45"/>
      <c r="L37" s="45" t="s">
        <v>403</v>
      </c>
      <c r="M37" s="45"/>
      <c r="N37" s="51">
        <v>1</v>
      </c>
      <c r="O37" s="925" t="s">
        <v>448</v>
      </c>
      <c r="P37" s="926"/>
      <c r="Q37" s="143">
        <v>2900000</v>
      </c>
      <c r="R37" s="150">
        <v>1159000</v>
      </c>
      <c r="S37" s="151">
        <f t="shared" si="5"/>
        <v>0.3996551724137931</v>
      </c>
      <c r="T37" s="69">
        <v>564920</v>
      </c>
      <c r="U37" s="144">
        <f t="shared" si="13"/>
        <v>0.04685392311617238</v>
      </c>
      <c r="V37" s="69">
        <f t="shared" si="12"/>
        <v>37661.333333333336</v>
      </c>
      <c r="W37" s="144">
        <f t="shared" si="6"/>
        <v>0.012986666666666667</v>
      </c>
      <c r="X37" s="144">
        <f t="shared" si="7"/>
        <v>0.03249467932125396</v>
      </c>
      <c r="Y37" s="920" t="s">
        <v>133</v>
      </c>
      <c r="Z37" s="968" t="s">
        <v>138</v>
      </c>
    </row>
    <row r="38" spans="2:26" ht="24" customHeight="1">
      <c r="B38" s="117">
        <f t="shared" si="0"/>
        <v>1</v>
      </c>
      <c r="C38" s="117">
        <f t="shared" si="3"/>
        <v>13</v>
      </c>
      <c r="D38" s="117">
        <f t="shared" si="4"/>
        <v>2</v>
      </c>
      <c r="E38" s="118">
        <v>31</v>
      </c>
      <c r="F38" s="856"/>
      <c r="G38" s="856"/>
      <c r="H38" s="63" t="s">
        <v>403</v>
      </c>
      <c r="I38" s="63"/>
      <c r="J38" s="63"/>
      <c r="K38" s="63" t="s">
        <v>185</v>
      </c>
      <c r="L38" s="63"/>
      <c r="M38" s="63"/>
      <c r="N38" s="45">
        <v>1</v>
      </c>
      <c r="O38" s="925" t="s">
        <v>38</v>
      </c>
      <c r="P38" s="926"/>
      <c r="Q38" s="143">
        <v>2873000</v>
      </c>
      <c r="R38" s="152">
        <v>1294000</v>
      </c>
      <c r="S38" s="153">
        <f t="shared" si="5"/>
        <v>0.4504002784545771</v>
      </c>
      <c r="T38" s="155">
        <v>516830</v>
      </c>
      <c r="U38" s="156">
        <f t="shared" si="13"/>
        <v>0.042865384628144466</v>
      </c>
      <c r="V38" s="69">
        <f t="shared" si="12"/>
        <v>34455.333333333336</v>
      </c>
      <c r="W38" s="144">
        <f t="shared" si="6"/>
        <v>0.01199280659009166</v>
      </c>
      <c r="X38" s="144">
        <f t="shared" si="7"/>
        <v>0.026626996393611543</v>
      </c>
      <c r="Y38" s="994"/>
      <c r="Z38" s="970"/>
    </row>
    <row r="39" spans="2:26" ht="24" customHeight="1">
      <c r="B39" s="117">
        <f t="shared" si="0"/>
        <v>1</v>
      </c>
      <c r="C39" s="117">
        <f t="shared" si="3"/>
        <v>13</v>
      </c>
      <c r="D39" s="117">
        <f t="shared" si="4"/>
        <v>3</v>
      </c>
      <c r="E39" s="118">
        <v>31</v>
      </c>
      <c r="F39" s="856"/>
      <c r="G39" s="856"/>
      <c r="H39" s="45" t="s">
        <v>403</v>
      </c>
      <c r="I39" s="45"/>
      <c r="J39" s="45"/>
      <c r="K39" s="45"/>
      <c r="L39" s="45" t="s">
        <v>403</v>
      </c>
      <c r="M39" s="45"/>
      <c r="N39" s="51">
        <v>1</v>
      </c>
      <c r="O39" s="925" t="s">
        <v>449</v>
      </c>
      <c r="P39" s="926"/>
      <c r="Q39" s="143">
        <v>1560000</v>
      </c>
      <c r="R39" s="152">
        <v>973000</v>
      </c>
      <c r="S39" s="153">
        <f t="shared" si="5"/>
        <v>0.6237179487179487</v>
      </c>
      <c r="T39" s="155">
        <v>273500</v>
      </c>
      <c r="U39" s="156">
        <f t="shared" si="13"/>
        <v>0.02268382774954533</v>
      </c>
      <c r="V39" s="69">
        <f t="shared" si="12"/>
        <v>18233.333333333332</v>
      </c>
      <c r="W39" s="144">
        <f t="shared" si="6"/>
        <v>0.011688034188034187</v>
      </c>
      <c r="X39" s="144">
        <f t="shared" si="7"/>
        <v>0.018739294278862624</v>
      </c>
      <c r="Y39" s="921"/>
      <c r="Z39" s="969"/>
    </row>
    <row r="40" spans="2:26" ht="21.75" customHeight="1">
      <c r="B40" s="117">
        <f t="shared" si="0"/>
        <v>1</v>
      </c>
      <c r="C40" s="117">
        <f t="shared" si="3"/>
        <v>23</v>
      </c>
      <c r="D40" s="117">
        <f t="shared" si="4"/>
        <v>2</v>
      </c>
      <c r="E40" s="118">
        <v>31</v>
      </c>
      <c r="F40" s="856"/>
      <c r="G40" s="856"/>
      <c r="H40" s="45"/>
      <c r="I40" s="45" t="s">
        <v>185</v>
      </c>
      <c r="J40" s="45"/>
      <c r="K40" s="45" t="s">
        <v>185</v>
      </c>
      <c r="L40" s="45"/>
      <c r="M40" s="45"/>
      <c r="N40" s="51">
        <v>1</v>
      </c>
      <c r="O40" s="925" t="s">
        <v>39</v>
      </c>
      <c r="P40" s="926"/>
      <c r="Q40" s="143">
        <v>3700000</v>
      </c>
      <c r="R40" s="150">
        <v>1991000</v>
      </c>
      <c r="S40" s="151">
        <f t="shared" si="5"/>
        <v>0.5381081081081082</v>
      </c>
      <c r="T40" s="69">
        <v>338427</v>
      </c>
      <c r="U40" s="144">
        <f t="shared" si="13"/>
        <v>0.028068810873109237</v>
      </c>
      <c r="V40" s="69">
        <f t="shared" si="12"/>
        <v>22561.8</v>
      </c>
      <c r="W40" s="144">
        <f t="shared" si="6"/>
        <v>0.006097783783783783</v>
      </c>
      <c r="X40" s="144">
        <f t="shared" si="7"/>
        <v>0.011331893520843796</v>
      </c>
      <c r="Y40" s="920" t="s">
        <v>134</v>
      </c>
      <c r="Z40" s="968" t="s">
        <v>209</v>
      </c>
    </row>
    <row r="41" spans="2:26" ht="23.25" customHeight="1">
      <c r="B41" s="117">
        <f t="shared" si="0"/>
        <v>1</v>
      </c>
      <c r="C41" s="117">
        <f t="shared" si="3"/>
        <v>23</v>
      </c>
      <c r="D41" s="117">
        <f t="shared" si="4"/>
        <v>2</v>
      </c>
      <c r="E41" s="118">
        <v>31</v>
      </c>
      <c r="F41" s="856"/>
      <c r="G41" s="856"/>
      <c r="H41" s="45"/>
      <c r="I41" s="45" t="s">
        <v>185</v>
      </c>
      <c r="J41" s="45"/>
      <c r="K41" s="45" t="s">
        <v>185</v>
      </c>
      <c r="L41" s="45"/>
      <c r="M41" s="45"/>
      <c r="N41" s="51">
        <v>1</v>
      </c>
      <c r="O41" s="925" t="s">
        <v>127</v>
      </c>
      <c r="P41" s="926"/>
      <c r="Q41" s="143">
        <v>2150000</v>
      </c>
      <c r="R41" s="150">
        <v>1427000</v>
      </c>
      <c r="S41" s="151">
        <f t="shared" si="5"/>
        <v>0.6637209302325582</v>
      </c>
      <c r="T41" s="69">
        <v>493375</v>
      </c>
      <c r="U41" s="144">
        <f t="shared" si="13"/>
        <v>0.04092004941839827</v>
      </c>
      <c r="V41" s="69">
        <f t="shared" si="12"/>
        <v>32891.666666666664</v>
      </c>
      <c r="W41" s="144">
        <f t="shared" si="6"/>
        <v>0.0152984496124031</v>
      </c>
      <c r="X41" s="144">
        <f t="shared" si="7"/>
        <v>0.02304952113992058</v>
      </c>
      <c r="Y41" s="970"/>
      <c r="Z41" s="969"/>
    </row>
    <row r="42" spans="2:26" ht="24" customHeight="1">
      <c r="B42" s="117">
        <f t="shared" si="0"/>
        <v>1</v>
      </c>
      <c r="C42" s="117">
        <f t="shared" si="3"/>
        <v>13</v>
      </c>
      <c r="D42" s="117">
        <f t="shared" si="4"/>
        <v>2</v>
      </c>
      <c r="E42" s="118">
        <v>31</v>
      </c>
      <c r="F42" s="856"/>
      <c r="G42" s="856"/>
      <c r="H42" s="45" t="s">
        <v>403</v>
      </c>
      <c r="I42" s="45"/>
      <c r="J42" s="45"/>
      <c r="K42" s="45" t="s">
        <v>185</v>
      </c>
      <c r="L42" s="45"/>
      <c r="M42" s="45"/>
      <c r="N42" s="51">
        <v>1</v>
      </c>
      <c r="O42" s="925" t="s">
        <v>106</v>
      </c>
      <c r="P42" s="926"/>
      <c r="Q42" s="143">
        <v>3150000</v>
      </c>
      <c r="R42" s="150">
        <v>2406000</v>
      </c>
      <c r="S42" s="151">
        <f t="shared" si="5"/>
        <v>0.7638095238095238</v>
      </c>
      <c r="T42" s="69">
        <v>357691</v>
      </c>
      <c r="U42" s="144">
        <f t="shared" si="13"/>
        <v>0.029666548561472095</v>
      </c>
      <c r="V42" s="69">
        <f t="shared" si="12"/>
        <v>23846.066666666666</v>
      </c>
      <c r="W42" s="144">
        <f t="shared" si="6"/>
        <v>0.007570179894179894</v>
      </c>
      <c r="X42" s="144">
        <f t="shared" si="7"/>
        <v>0.0099110834026046</v>
      </c>
      <c r="Y42" s="970"/>
      <c r="Z42" s="968" t="s">
        <v>140</v>
      </c>
    </row>
    <row r="43" spans="2:26" ht="24" customHeight="1">
      <c r="B43" s="117">
        <f t="shared" si="0"/>
        <v>1</v>
      </c>
      <c r="C43" s="117">
        <f t="shared" si="3"/>
        <v>13</v>
      </c>
      <c r="D43" s="117">
        <f t="shared" si="4"/>
        <v>3</v>
      </c>
      <c r="E43" s="118">
        <v>31</v>
      </c>
      <c r="F43" s="856"/>
      <c r="G43" s="856"/>
      <c r="H43" s="45" t="s">
        <v>403</v>
      </c>
      <c r="I43" s="45"/>
      <c r="J43" s="45"/>
      <c r="K43" s="45"/>
      <c r="L43" s="45" t="s">
        <v>403</v>
      </c>
      <c r="M43" s="45"/>
      <c r="N43" s="51">
        <v>1</v>
      </c>
      <c r="O43" s="925" t="s">
        <v>43</v>
      </c>
      <c r="P43" s="926"/>
      <c r="Q43" s="143">
        <v>1670000</v>
      </c>
      <c r="R43" s="150">
        <v>1269000</v>
      </c>
      <c r="S43" s="151">
        <f t="shared" si="5"/>
        <v>0.7598802395209581</v>
      </c>
      <c r="T43" s="69">
        <v>297527</v>
      </c>
      <c r="U43" s="144">
        <f t="shared" si="13"/>
        <v>0.024676604090818913</v>
      </c>
      <c r="V43" s="69">
        <f t="shared" si="12"/>
        <v>19835.133333333335</v>
      </c>
      <c r="W43" s="144">
        <f t="shared" si="6"/>
        <v>0.011877325349301398</v>
      </c>
      <c r="X43" s="157">
        <f t="shared" si="7"/>
        <v>0.015630522721302866</v>
      </c>
      <c r="Y43" s="969"/>
      <c r="Z43" s="969"/>
    </row>
    <row r="44" spans="2:26" ht="33" customHeight="1">
      <c r="B44" s="117">
        <f t="shared" si="0"/>
        <v>1</v>
      </c>
      <c r="C44" s="117">
        <f t="shared" si="3"/>
        <v>23</v>
      </c>
      <c r="D44" s="117">
        <f t="shared" si="4"/>
        <v>3</v>
      </c>
      <c r="E44" s="118">
        <v>31</v>
      </c>
      <c r="F44" s="856"/>
      <c r="G44" s="856"/>
      <c r="H44" s="45"/>
      <c r="I44" s="45" t="s">
        <v>185</v>
      </c>
      <c r="J44" s="45"/>
      <c r="K44" s="45"/>
      <c r="L44" s="45" t="s">
        <v>403</v>
      </c>
      <c r="M44" s="45"/>
      <c r="N44" s="51">
        <v>1</v>
      </c>
      <c r="O44" s="925" t="s">
        <v>44</v>
      </c>
      <c r="P44" s="926"/>
      <c r="Q44" s="143">
        <v>2810000</v>
      </c>
      <c r="R44" s="146">
        <v>1553000</v>
      </c>
      <c r="S44" s="147">
        <f t="shared" si="5"/>
        <v>0.5526690391459075</v>
      </c>
      <c r="T44" s="69">
        <v>196277</v>
      </c>
      <c r="U44" s="144">
        <f t="shared" si="13"/>
        <v>0.016279026176224894</v>
      </c>
      <c r="V44" s="69">
        <f t="shared" si="12"/>
        <v>13085.133333333333</v>
      </c>
      <c r="W44" s="144">
        <f t="shared" si="6"/>
        <v>0.004656631079478055</v>
      </c>
      <c r="X44" s="144">
        <f aca="true" t="shared" si="14" ref="X44:X49">V44/R44</f>
        <v>0.008425713672461902</v>
      </c>
      <c r="Y44" s="154" t="s">
        <v>132</v>
      </c>
      <c r="Z44" s="149" t="s">
        <v>136</v>
      </c>
    </row>
    <row r="45" spans="2:26" ht="33.75" customHeight="1">
      <c r="B45" s="117">
        <f t="shared" si="0"/>
        <v>1</v>
      </c>
      <c r="C45" s="117">
        <f t="shared" si="3"/>
        <v>23</v>
      </c>
      <c r="D45" s="117">
        <f t="shared" si="4"/>
        <v>3</v>
      </c>
      <c r="E45" s="118">
        <v>31</v>
      </c>
      <c r="F45" s="856"/>
      <c r="G45" s="856"/>
      <c r="H45" s="76"/>
      <c r="I45" s="76" t="s">
        <v>185</v>
      </c>
      <c r="J45" s="76"/>
      <c r="K45" s="76"/>
      <c r="L45" s="76" t="s">
        <v>185</v>
      </c>
      <c r="M45" s="45"/>
      <c r="N45" s="71">
        <v>2</v>
      </c>
      <c r="O45" s="925" t="s">
        <v>149</v>
      </c>
      <c r="P45" s="926"/>
      <c r="Q45" s="143">
        <v>947240</v>
      </c>
      <c r="R45" s="150">
        <v>485461</v>
      </c>
      <c r="S45" s="151">
        <f t="shared" si="5"/>
        <v>0.5125005278493306</v>
      </c>
      <c r="T45" s="69">
        <v>214720</v>
      </c>
      <c r="U45" s="144">
        <f t="shared" si="13"/>
        <v>0.017808670911818546</v>
      </c>
      <c r="V45" s="69">
        <f>T45/15</f>
        <v>14314.666666666666</v>
      </c>
      <c r="W45" s="144">
        <f>V45/Q45</f>
        <v>0.015111974438016412</v>
      </c>
      <c r="X45" s="144">
        <f t="shared" si="14"/>
        <v>0.02948674902137693</v>
      </c>
      <c r="Y45" s="920" t="s">
        <v>134</v>
      </c>
      <c r="Z45" s="149" t="s">
        <v>180</v>
      </c>
    </row>
    <row r="46" spans="2:26" ht="33" customHeight="1">
      <c r="B46" s="117">
        <f t="shared" si="0"/>
        <v>1</v>
      </c>
      <c r="C46" s="117">
        <f t="shared" si="3"/>
        <v>13</v>
      </c>
      <c r="D46" s="117">
        <f t="shared" si="4"/>
        <v>3</v>
      </c>
      <c r="E46" s="118">
        <v>31</v>
      </c>
      <c r="F46" s="856"/>
      <c r="G46" s="856"/>
      <c r="H46" s="44" t="s">
        <v>185</v>
      </c>
      <c r="I46" s="44"/>
      <c r="J46" s="44"/>
      <c r="K46" s="44"/>
      <c r="L46" s="44" t="s">
        <v>185</v>
      </c>
      <c r="M46" s="71"/>
      <c r="N46" s="71">
        <v>4</v>
      </c>
      <c r="O46" s="925" t="s">
        <v>421</v>
      </c>
      <c r="P46" s="926"/>
      <c r="Q46" s="143">
        <v>4550000</v>
      </c>
      <c r="R46" s="146">
        <v>1820000</v>
      </c>
      <c r="S46" s="147">
        <f t="shared" si="5"/>
        <v>0.4</v>
      </c>
      <c r="T46" s="69">
        <v>115060</v>
      </c>
      <c r="U46" s="144">
        <f t="shared" si="13"/>
        <v>0.009542966072624079</v>
      </c>
      <c r="V46" s="69">
        <f>T46/15</f>
        <v>7670.666666666667</v>
      </c>
      <c r="W46" s="144">
        <f>V46/Q46</f>
        <v>0.001685860805860806</v>
      </c>
      <c r="X46" s="144">
        <f t="shared" si="14"/>
        <v>0.004214652014652015</v>
      </c>
      <c r="Y46" s="921"/>
      <c r="Z46" s="149" t="s">
        <v>436</v>
      </c>
    </row>
    <row r="47" spans="2:26" ht="33" customHeight="1">
      <c r="B47" s="117">
        <f t="shared" si="0"/>
        <v>1</v>
      </c>
      <c r="C47" s="117">
        <f t="shared" si="3"/>
        <v>13</v>
      </c>
      <c r="D47" s="117">
        <f t="shared" si="4"/>
        <v>3</v>
      </c>
      <c r="E47" s="118">
        <v>31</v>
      </c>
      <c r="F47" s="856"/>
      <c r="G47" s="856"/>
      <c r="H47" s="44" t="s">
        <v>185</v>
      </c>
      <c r="I47" s="44"/>
      <c r="J47" s="44"/>
      <c r="K47" s="44"/>
      <c r="L47" s="44" t="s">
        <v>185</v>
      </c>
      <c r="M47" s="71"/>
      <c r="N47" s="71">
        <v>5</v>
      </c>
      <c r="O47" s="925" t="s">
        <v>473</v>
      </c>
      <c r="P47" s="926"/>
      <c r="Q47" s="143">
        <v>2140000</v>
      </c>
      <c r="R47" s="146">
        <v>910000</v>
      </c>
      <c r="S47" s="147">
        <f t="shared" si="5"/>
        <v>0.4252336448598131</v>
      </c>
      <c r="T47" s="69">
        <v>265594</v>
      </c>
      <c r="U47" s="144">
        <f t="shared" si="13"/>
        <v>0.022028111690357375</v>
      </c>
      <c r="V47" s="69">
        <f>T47/15</f>
        <v>17706.266666666666</v>
      </c>
      <c r="W47" s="144">
        <f>V47/Q47</f>
        <v>0.008273956386292835</v>
      </c>
      <c r="X47" s="144">
        <f t="shared" si="14"/>
        <v>0.0194574358974359</v>
      </c>
      <c r="Y47" s="148" t="s">
        <v>455</v>
      </c>
      <c r="Z47" s="149" t="s">
        <v>456</v>
      </c>
    </row>
    <row r="48" spans="2:26" ht="49.5" customHeight="1">
      <c r="B48" s="117">
        <f>MOD(E48,10)</f>
        <v>1</v>
      </c>
      <c r="C48" s="117">
        <f>IF(H48="○",1,IF(I48="○",2,0))*10+ROUNDDOWN(E48/10,0)</f>
        <v>13</v>
      </c>
      <c r="D48" s="117">
        <f>IF(J48="○",1,IF(K48="○",2,IF(L48="○",3,IF(M48="○",4,0))))</f>
        <v>3</v>
      </c>
      <c r="E48" s="118">
        <v>31</v>
      </c>
      <c r="F48" s="856"/>
      <c r="G48" s="857"/>
      <c r="H48" s="76" t="s">
        <v>185</v>
      </c>
      <c r="I48" s="76"/>
      <c r="J48" s="76"/>
      <c r="K48" s="76"/>
      <c r="L48" s="76" t="s">
        <v>185</v>
      </c>
      <c r="M48" s="45"/>
      <c r="N48" s="45">
        <v>5</v>
      </c>
      <c r="O48" s="925" t="s">
        <v>474</v>
      </c>
      <c r="P48" s="926"/>
      <c r="Q48" s="143">
        <v>1920000</v>
      </c>
      <c r="R48" s="146">
        <v>920000</v>
      </c>
      <c r="S48" s="147">
        <f t="shared" si="5"/>
        <v>0.4791666666666667</v>
      </c>
      <c r="T48" s="69">
        <v>159990</v>
      </c>
      <c r="U48" s="144">
        <f t="shared" si="13"/>
        <v>0.013269417190675528</v>
      </c>
      <c r="V48" s="69">
        <f>T48/15</f>
        <v>10666</v>
      </c>
      <c r="W48" s="144">
        <f>V48/Q48</f>
        <v>0.005555208333333333</v>
      </c>
      <c r="X48" s="144">
        <f t="shared" si="14"/>
        <v>0.011593478260869565</v>
      </c>
      <c r="Y48" s="154" t="s">
        <v>458</v>
      </c>
      <c r="Z48" s="149" t="s">
        <v>457</v>
      </c>
    </row>
    <row r="49" spans="2:26" ht="33" customHeight="1">
      <c r="B49" s="117">
        <f>MOD(E49,10)</f>
        <v>2</v>
      </c>
      <c r="C49" s="117">
        <f>IF(H49="○",1,IF(I49="○",2,0))*10+ROUNDDOWN(E49/10,0)</f>
        <v>3</v>
      </c>
      <c r="D49" s="117">
        <f>IF(J49="○",1,IF(K49="○",2,IF(L49="○",3,IF(M49="○",4,0))))</f>
        <v>0</v>
      </c>
      <c r="E49" s="118">
        <v>32</v>
      </c>
      <c r="F49" s="856"/>
      <c r="G49" s="71" t="s">
        <v>388</v>
      </c>
      <c r="H49" s="125"/>
      <c r="I49" s="125"/>
      <c r="J49" s="125"/>
      <c r="K49" s="125"/>
      <c r="L49" s="125"/>
      <c r="M49" s="126"/>
      <c r="N49" s="73">
        <v>3</v>
      </c>
      <c r="O49" s="922" t="s">
        <v>401</v>
      </c>
      <c r="P49" s="923"/>
      <c r="Q49" s="133">
        <v>13000000</v>
      </c>
      <c r="R49" s="134">
        <v>2777977</v>
      </c>
      <c r="S49" s="135">
        <f>R49/Q49</f>
        <v>0.21369053846153846</v>
      </c>
      <c r="T49" s="136">
        <v>629770</v>
      </c>
      <c r="U49" s="137">
        <f t="shared" si="13"/>
        <v>0.052232519933569144</v>
      </c>
      <c r="V49" s="136">
        <f>T49/15</f>
        <v>41984.666666666664</v>
      </c>
      <c r="W49" s="137">
        <f>V49/Q49</f>
        <v>0.0032295897435897433</v>
      </c>
      <c r="X49" s="137">
        <f t="shared" si="14"/>
        <v>0.015113396067234056</v>
      </c>
      <c r="Y49" s="138" t="s">
        <v>406</v>
      </c>
      <c r="Z49" s="139" t="s">
        <v>408</v>
      </c>
    </row>
    <row r="50" spans="6:26" ht="3.75" customHeight="1">
      <c r="F50" s="127"/>
      <c r="G50" s="127"/>
      <c r="H50" s="127"/>
      <c r="I50" s="127"/>
      <c r="J50" s="127"/>
      <c r="K50" s="127"/>
      <c r="L50" s="127"/>
      <c r="M50" s="127"/>
      <c r="N50" s="127"/>
      <c r="O50" s="1004"/>
      <c r="P50" s="1004"/>
      <c r="Q50" s="128"/>
      <c r="R50" s="129"/>
      <c r="S50" s="130"/>
      <c r="T50" s="92"/>
      <c r="U50" s="61"/>
      <c r="V50" s="92"/>
      <c r="W50" s="61"/>
      <c r="X50" s="61"/>
      <c r="Y50" s="131"/>
      <c r="Z50" s="132"/>
    </row>
    <row r="51" spans="6:26" ht="30" customHeight="1">
      <c r="F51" s="936" t="s">
        <v>15</v>
      </c>
      <c r="G51" s="937"/>
      <c r="H51" s="937"/>
      <c r="I51" s="937"/>
      <c r="J51" s="937"/>
      <c r="K51" s="937"/>
      <c r="L51" s="937"/>
      <c r="M51" s="937"/>
      <c r="N51" s="937"/>
      <c r="O51" s="937"/>
      <c r="P51" s="938"/>
      <c r="Q51" s="124">
        <f>SUM(Q10:Q50)</f>
        <v>163659240</v>
      </c>
      <c r="R51" s="102">
        <f>SUM(R10:R50)</f>
        <v>68005438</v>
      </c>
      <c r="S51" s="112">
        <f t="shared" si="5"/>
        <v>0.415530696586395</v>
      </c>
      <c r="T51" s="94">
        <f>SUM(T10:T50)</f>
        <v>12057048</v>
      </c>
      <c r="U51" s="95">
        <f>T51/$T$51</f>
        <v>1</v>
      </c>
      <c r="V51" s="96">
        <f>T51/15</f>
        <v>803803.2</v>
      </c>
      <c r="W51" s="95">
        <f>V51/Q51</f>
        <v>0.004911444046788925</v>
      </c>
      <c r="X51" s="95">
        <f>V51/R51</f>
        <v>0.011819690066550266</v>
      </c>
      <c r="Y51" s="93" t="s">
        <v>196</v>
      </c>
      <c r="Z51" s="93" t="s">
        <v>196</v>
      </c>
    </row>
    <row r="52" spans="6:26" ht="30" customHeight="1">
      <c r="F52" s="68"/>
      <c r="G52" s="68"/>
      <c r="H52" s="68"/>
      <c r="I52" s="68"/>
      <c r="J52" s="68"/>
      <c r="K52" s="68"/>
      <c r="L52" s="68"/>
      <c r="M52" s="68"/>
      <c r="N52" s="68"/>
      <c r="O52" s="68"/>
      <c r="P52" s="68"/>
      <c r="Q52" s="89"/>
      <c r="R52" s="90"/>
      <c r="S52" s="113"/>
      <c r="T52" s="91"/>
      <c r="U52" s="61"/>
      <c r="V52" s="92"/>
      <c r="W52" s="61"/>
      <c r="X52" s="61"/>
      <c r="Y52" s="68"/>
      <c r="Z52" s="68"/>
    </row>
    <row r="53" spans="6:26" ht="28.5" customHeight="1">
      <c r="F53" s="1000" t="s">
        <v>397</v>
      </c>
      <c r="G53" s="65" t="s">
        <v>394</v>
      </c>
      <c r="H53" s="32"/>
      <c r="I53" s="32"/>
      <c r="J53" s="32"/>
      <c r="K53" s="32"/>
      <c r="L53" s="32"/>
      <c r="M53" s="32"/>
      <c r="N53" s="32">
        <v>1</v>
      </c>
      <c r="O53" s="32"/>
      <c r="P53" s="72"/>
      <c r="Q53" s="58">
        <f>SUMIF($N$10:$N$50,$N53,Q$10:Q$50)</f>
        <v>91762000</v>
      </c>
      <c r="R53" s="58">
        <f aca="true" t="shared" si="15" ref="R53:T57">SUMIF($N$10:$N$50,$N53,R$10:R$50)</f>
        <v>44363000</v>
      </c>
      <c r="S53" s="114">
        <f t="shared" si="5"/>
        <v>0.4834572045073124</v>
      </c>
      <c r="T53" s="58">
        <f t="shared" si="15"/>
        <v>7831564</v>
      </c>
      <c r="U53" s="41">
        <f>T53/$T$51</f>
        <v>0.6495424087222677</v>
      </c>
      <c r="V53" s="87">
        <f>SUMIF($N$10:$N$50,$N53,V$10:V$50)</f>
        <v>522104.26666666666</v>
      </c>
      <c r="W53" s="41">
        <f>V53/Q53</f>
        <v>0.0056897655529158766</v>
      </c>
      <c r="X53" s="41">
        <f>V53/R53</f>
        <v>0.011768912532215285</v>
      </c>
      <c r="Y53" s="1001"/>
      <c r="Z53" s="1001"/>
    </row>
    <row r="54" spans="6:26" ht="28.5" customHeight="1">
      <c r="F54" s="1000"/>
      <c r="G54" s="65" t="s">
        <v>395</v>
      </c>
      <c r="H54" s="32"/>
      <c r="I54" s="32"/>
      <c r="J54" s="32"/>
      <c r="K54" s="32"/>
      <c r="L54" s="32"/>
      <c r="M54" s="32"/>
      <c r="N54" s="32">
        <v>2</v>
      </c>
      <c r="O54" s="32"/>
      <c r="P54" s="72"/>
      <c r="Q54" s="58">
        <f>SUMIF($N$10:$N$50,$N54,Q$10:Q$50)</f>
        <v>2417240</v>
      </c>
      <c r="R54" s="58">
        <f t="shared" si="15"/>
        <v>1212461</v>
      </c>
      <c r="S54" s="114">
        <f t="shared" si="5"/>
        <v>0.5015890023332396</v>
      </c>
      <c r="T54" s="58">
        <f t="shared" si="15"/>
        <v>447665</v>
      </c>
      <c r="U54" s="41">
        <f>T54/$T$51</f>
        <v>0.03712890584826402</v>
      </c>
      <c r="V54" s="87">
        <f>SUMIF($N$10:$N$50,$N54,V$10:V$50)</f>
        <v>29844.333333333332</v>
      </c>
      <c r="W54" s="41">
        <f>V54/Q54</f>
        <v>0.012346450221464701</v>
      </c>
      <c r="X54" s="41">
        <f>V54/R54</f>
        <v>0.024614674891261106</v>
      </c>
      <c r="Y54" s="1002"/>
      <c r="Z54" s="1002"/>
    </row>
    <row r="55" spans="6:26" ht="28.5" customHeight="1">
      <c r="F55" s="1000"/>
      <c r="G55" s="65" t="s">
        <v>396</v>
      </c>
      <c r="H55" s="32"/>
      <c r="I55" s="32"/>
      <c r="J55" s="32"/>
      <c r="K55" s="32"/>
      <c r="L55" s="32"/>
      <c r="M55" s="32"/>
      <c r="N55" s="32">
        <v>3</v>
      </c>
      <c r="O55" s="32"/>
      <c r="P55" s="72"/>
      <c r="Q55" s="58">
        <f>SUMIF($N$10:$N$50,$N55,Q$10:Q$50)</f>
        <v>36200000</v>
      </c>
      <c r="R55" s="58">
        <f t="shared" si="15"/>
        <v>8277977</v>
      </c>
      <c r="S55" s="114">
        <f t="shared" si="5"/>
        <v>0.22867339779005524</v>
      </c>
      <c r="T55" s="58">
        <f t="shared" si="15"/>
        <v>1585847</v>
      </c>
      <c r="U55" s="41">
        <f>T55/$T$51</f>
        <v>0.1315286295617302</v>
      </c>
      <c r="V55" s="97">
        <f>SUMIF($N$10:$N$50,$N55,V$10:V$50)</f>
        <v>105723.13333333333</v>
      </c>
      <c r="W55" s="41">
        <f>V55/Q55</f>
        <v>0.0029205285451197054</v>
      </c>
      <c r="X55" s="41">
        <f>V55/R55</f>
        <v>0.012771614771741132</v>
      </c>
      <c r="Y55" s="1002"/>
      <c r="Z55" s="1002"/>
    </row>
    <row r="56" spans="6:26" ht="29.25" customHeight="1">
      <c r="F56" s="1000"/>
      <c r="G56" s="65" t="s">
        <v>423</v>
      </c>
      <c r="H56" s="32"/>
      <c r="I56" s="32"/>
      <c r="J56" s="32"/>
      <c r="K56" s="32"/>
      <c r="L56" s="32"/>
      <c r="M56" s="32"/>
      <c r="N56" s="32">
        <v>4</v>
      </c>
      <c r="O56" s="32"/>
      <c r="P56" s="72"/>
      <c r="Q56" s="58">
        <f>SUMIF($N$10:$N$50,$N56,Q$10:Q$50)</f>
        <v>9270000</v>
      </c>
      <c r="R56" s="58">
        <f t="shared" si="15"/>
        <v>3142000</v>
      </c>
      <c r="S56" s="114">
        <f>R56/Q56</f>
        <v>0.3389428263214671</v>
      </c>
      <c r="T56" s="58">
        <f t="shared" si="15"/>
        <v>512062</v>
      </c>
      <c r="U56" s="41">
        <f>T56/$T$51</f>
        <v>0.04246993128002808</v>
      </c>
      <c r="V56" s="97">
        <f>SUMIF($N$10:$N$50,$N56,V$10:V$50)</f>
        <v>34137.46666666667</v>
      </c>
      <c r="W56" s="41">
        <f>V56/Q56</f>
        <v>0.0036825746134484</v>
      </c>
      <c r="X56" s="41">
        <f>V56/R56</f>
        <v>0.010864884362401867</v>
      </c>
      <c r="Y56" s="1002"/>
      <c r="Z56" s="1002"/>
    </row>
    <row r="57" spans="6:26" ht="29.25" customHeight="1">
      <c r="F57" s="1000"/>
      <c r="G57" s="65" t="s">
        <v>493</v>
      </c>
      <c r="H57" s="32"/>
      <c r="I57" s="32"/>
      <c r="J57" s="32"/>
      <c r="K57" s="32"/>
      <c r="L57" s="32"/>
      <c r="M57" s="32"/>
      <c r="N57" s="32">
        <v>5</v>
      </c>
      <c r="O57" s="32"/>
      <c r="P57" s="72"/>
      <c r="Q57" s="58">
        <f>SUMIF($N$10:$N$50,$N57,Q$10:Q$50)</f>
        <v>24010000</v>
      </c>
      <c r="R57" s="58">
        <f t="shared" si="15"/>
        <v>11010000</v>
      </c>
      <c r="S57" s="114">
        <f>R57/Q57</f>
        <v>0.45855893377759266</v>
      </c>
      <c r="T57" s="58">
        <f t="shared" si="15"/>
        <v>1679910</v>
      </c>
      <c r="U57" s="41">
        <f>T57/$T$51</f>
        <v>0.13933012458771002</v>
      </c>
      <c r="V57" s="97">
        <f>SUMIF($N$10:$N$50,$N57,V$10:V$50)</f>
        <v>111993.99999999999</v>
      </c>
      <c r="W57" s="41">
        <f>V57/Q57</f>
        <v>0.0046644731361932526</v>
      </c>
      <c r="X57" s="41">
        <f>V57/R57</f>
        <v>0.010172025431425974</v>
      </c>
      <c r="Y57" s="1003"/>
      <c r="Z57" s="1003"/>
    </row>
    <row r="58" ht="81" customHeight="1">
      <c r="F58" s="1" t="s">
        <v>212</v>
      </c>
    </row>
    <row r="59" spans="2:26" ht="22.5" customHeight="1">
      <c r="B59" s="919" t="s">
        <v>490</v>
      </c>
      <c r="C59" s="919"/>
      <c r="D59" s="919" t="s">
        <v>491</v>
      </c>
      <c r="E59" s="919" t="s">
        <v>492</v>
      </c>
      <c r="F59" s="927" t="s">
        <v>186</v>
      </c>
      <c r="G59" s="928"/>
      <c r="H59" s="928"/>
      <c r="I59" s="928"/>
      <c r="J59" s="928"/>
      <c r="K59" s="928"/>
      <c r="L59" s="928"/>
      <c r="M59" s="928"/>
      <c r="N59" s="928"/>
      <c r="O59" s="928"/>
      <c r="P59" s="929"/>
      <c r="Q59" s="38" t="s">
        <v>83</v>
      </c>
      <c r="R59" s="38"/>
      <c r="S59" s="38"/>
      <c r="T59" s="957" t="s">
        <v>131</v>
      </c>
      <c r="U59" s="957"/>
      <c r="V59" s="958"/>
      <c r="W59" s="959"/>
      <c r="X59" s="959"/>
      <c r="Y59" s="959"/>
      <c r="Z59" s="960"/>
    </row>
    <row r="60" spans="2:26" ht="24" customHeight="1">
      <c r="B60" s="919"/>
      <c r="C60" s="919"/>
      <c r="D60" s="919"/>
      <c r="E60" s="919"/>
      <c r="F60" s="930"/>
      <c r="G60" s="931"/>
      <c r="H60" s="931"/>
      <c r="I60" s="931"/>
      <c r="J60" s="931"/>
      <c r="K60" s="931"/>
      <c r="L60" s="931"/>
      <c r="M60" s="931"/>
      <c r="N60" s="931"/>
      <c r="O60" s="931"/>
      <c r="P60" s="932"/>
      <c r="Q60" s="43"/>
      <c r="R60" s="939" t="s">
        <v>188</v>
      </c>
      <c r="S60" s="939" t="s">
        <v>415</v>
      </c>
      <c r="T60" s="3"/>
      <c r="U60" s="939" t="s">
        <v>170</v>
      </c>
      <c r="V60" s="39" t="s">
        <v>109</v>
      </c>
      <c r="W60" s="33"/>
      <c r="X60" s="40"/>
      <c r="Y60" s="961" t="s">
        <v>129</v>
      </c>
      <c r="Z60" s="961" t="s">
        <v>130</v>
      </c>
    </row>
    <row r="61" spans="2:26" ht="24.75" customHeight="1">
      <c r="B61" s="919"/>
      <c r="C61" s="919"/>
      <c r="D61" s="919"/>
      <c r="E61" s="919"/>
      <c r="F61" s="930"/>
      <c r="G61" s="931"/>
      <c r="H61" s="931"/>
      <c r="I61" s="931"/>
      <c r="J61" s="931"/>
      <c r="K61" s="931"/>
      <c r="L61" s="931"/>
      <c r="M61" s="931"/>
      <c r="N61" s="931"/>
      <c r="O61" s="931"/>
      <c r="P61" s="932"/>
      <c r="Q61" s="43"/>
      <c r="R61" s="940"/>
      <c r="S61" s="940"/>
      <c r="T61" s="3"/>
      <c r="U61" s="940"/>
      <c r="V61" s="53"/>
      <c r="W61" s="941" t="s">
        <v>171</v>
      </c>
      <c r="X61" s="942"/>
      <c r="Y61" s="961"/>
      <c r="Z61" s="961"/>
    </row>
    <row r="62" spans="2:26" ht="17.25" customHeight="1">
      <c r="B62" s="919"/>
      <c r="C62" s="919"/>
      <c r="D62" s="919"/>
      <c r="E62" s="919"/>
      <c r="F62" s="930"/>
      <c r="G62" s="931"/>
      <c r="H62" s="931"/>
      <c r="I62" s="931"/>
      <c r="J62" s="931"/>
      <c r="K62" s="931"/>
      <c r="L62" s="931"/>
      <c r="M62" s="931"/>
      <c r="N62" s="931"/>
      <c r="O62" s="931"/>
      <c r="P62" s="932"/>
      <c r="Q62" s="43"/>
      <c r="R62" s="36"/>
      <c r="S62" s="36"/>
      <c r="T62" s="3"/>
      <c r="U62" s="963"/>
      <c r="V62" s="35"/>
      <c r="W62" s="964" t="s">
        <v>172</v>
      </c>
      <c r="X62" s="964" t="s">
        <v>47</v>
      </c>
      <c r="Y62" s="962"/>
      <c r="Z62" s="962"/>
    </row>
    <row r="63" spans="2:26" ht="18" customHeight="1">
      <c r="B63" s="919"/>
      <c r="C63" s="919"/>
      <c r="D63" s="919"/>
      <c r="E63" s="919"/>
      <c r="F63" s="933"/>
      <c r="G63" s="934"/>
      <c r="H63" s="934"/>
      <c r="I63" s="934"/>
      <c r="J63" s="934"/>
      <c r="K63" s="934"/>
      <c r="L63" s="934"/>
      <c r="M63" s="934"/>
      <c r="N63" s="934"/>
      <c r="O63" s="934"/>
      <c r="P63" s="935"/>
      <c r="Q63" s="43"/>
      <c r="R63" s="37"/>
      <c r="S63" s="37"/>
      <c r="T63" s="20"/>
      <c r="U63" s="34"/>
      <c r="V63" s="34"/>
      <c r="W63" s="965"/>
      <c r="X63" s="965"/>
      <c r="Y63" s="962"/>
      <c r="Z63" s="962"/>
    </row>
    <row r="64" spans="2:26" ht="17.25" customHeight="1">
      <c r="B64" s="117" t="s">
        <v>486</v>
      </c>
      <c r="C64" s="117"/>
      <c r="D64" s="117">
        <v>11</v>
      </c>
      <c r="E64" s="117">
        <v>19</v>
      </c>
      <c r="F64" s="947" t="s">
        <v>75</v>
      </c>
      <c r="G64" s="12" t="s">
        <v>72</v>
      </c>
      <c r="H64" s="12"/>
      <c r="I64" s="12"/>
      <c r="J64" s="12"/>
      <c r="K64" s="12"/>
      <c r="L64" s="12"/>
      <c r="M64" s="12"/>
      <c r="N64" s="12"/>
      <c r="O64" s="12"/>
      <c r="P64" s="77"/>
      <c r="Q64" s="57">
        <f>SUMIF($E$10:$E$50,"&gt;="&amp;$D64,Q$10:Q$50)-SUMIF($E$10:$E$50,"&gt;"&amp;$E64,Q$10:Q$50)</f>
        <v>63990000</v>
      </c>
      <c r="R64" s="57">
        <f>SUMIF($E$10:$E$50,"&gt;="&amp;$D64,R$10:R$50)-SUMIF($E$10:$E$50,"&gt;"&amp;$E64,R$10:R$50)</f>
        <v>19066000</v>
      </c>
      <c r="S64" s="114">
        <f aca="true" t="shared" si="16" ref="S64:S85">IF(Q64=0,"－",R64/Q64)</f>
        <v>0.2979528051258009</v>
      </c>
      <c r="T64" s="57">
        <f>SUMIF($E$10:$E$50,"&gt;="&amp;$D64,T$10:T$50)-SUMIF($E$10:$E$50,"&gt;"&amp;$E64,T$10:T$50)</f>
        <v>2706317</v>
      </c>
      <c r="U64" s="41">
        <f aca="true" t="shared" si="17" ref="U64:U86">T64/$T$51</f>
        <v>0.22445933697867007</v>
      </c>
      <c r="V64" s="98">
        <f>SUMIF($E$10:$E$50,"&gt;="&amp;$D64,V$10:V$50)-SUMIF($E$10:$E$50,"&gt;"&amp;$E64,V$10:V$50)</f>
        <v>180421.1333333333</v>
      </c>
      <c r="W64" s="62">
        <f aca="true" t="shared" si="18" ref="W64:W79">IF(Q64=0,"－",V64/Q64)</f>
        <v>0.002819520758451841</v>
      </c>
      <c r="X64" s="62">
        <f aca="true" t="shared" si="19" ref="X64:X80">IF(R64=0,"－",V64/R64)</f>
        <v>0.009462977726493932</v>
      </c>
      <c r="Y64" s="954"/>
      <c r="Z64" s="954"/>
    </row>
    <row r="65" spans="2:26" ht="15" customHeight="1">
      <c r="B65" s="117" t="s">
        <v>486</v>
      </c>
      <c r="C65" s="117"/>
      <c r="D65" s="117">
        <v>11</v>
      </c>
      <c r="E65" s="117">
        <v>11</v>
      </c>
      <c r="F65" s="948"/>
      <c r="G65" s="30"/>
      <c r="H65" s="30"/>
      <c r="I65" s="30"/>
      <c r="J65" s="30"/>
      <c r="K65" s="30"/>
      <c r="L65" s="30"/>
      <c r="M65" s="30"/>
      <c r="N65" s="30"/>
      <c r="O65" s="11" t="s">
        <v>69</v>
      </c>
      <c r="P65" s="77"/>
      <c r="Q65" s="57">
        <f aca="true" t="shared" si="20" ref="Q65:R72">SUMIF($E$10:$E$50,"&gt;="&amp;$D65,Q$10:Q$50)-SUMIF($E$10:$E$50,"&gt;"&amp;$E65,Q$10:Q$50)</f>
        <v>51990000</v>
      </c>
      <c r="R65" s="57">
        <f t="shared" si="20"/>
        <v>17066000</v>
      </c>
      <c r="S65" s="114">
        <f t="shared" si="16"/>
        <v>0.3282554337372572</v>
      </c>
      <c r="T65" s="57">
        <f aca="true" t="shared" si="21" ref="T65:T72">SUMIF($E$10:$E$50,"&gt;="&amp;$D65,T$10:T$50)-SUMIF($E$10:$E$50,"&gt;"&amp;$E65,T$10:T$50)</f>
        <v>2469697</v>
      </c>
      <c r="U65" s="41">
        <f t="shared" si="17"/>
        <v>0.20483430106606526</v>
      </c>
      <c r="V65" s="98">
        <f aca="true" t="shared" si="22" ref="V65:V72">SUMIF($E$10:$E$50,"&gt;="&amp;$D65,V$10:V$50)-SUMIF($E$10:$E$50,"&gt;"&amp;$E65,V$10:V$50)</f>
        <v>164646.46666666667</v>
      </c>
      <c r="W65" s="62">
        <f t="shared" si="18"/>
        <v>0.003166887221901648</v>
      </c>
      <c r="X65" s="62">
        <f t="shared" si="19"/>
        <v>0.00964763076682683</v>
      </c>
      <c r="Y65" s="955"/>
      <c r="Z65" s="955"/>
    </row>
    <row r="66" spans="2:26" ht="15" customHeight="1">
      <c r="B66" s="117" t="s">
        <v>486</v>
      </c>
      <c r="C66" s="117"/>
      <c r="D66" s="117">
        <v>12</v>
      </c>
      <c r="E66" s="117">
        <v>12</v>
      </c>
      <c r="F66" s="948"/>
      <c r="G66" s="30"/>
      <c r="H66" s="30"/>
      <c r="I66" s="30"/>
      <c r="J66" s="30"/>
      <c r="K66" s="30"/>
      <c r="L66" s="30"/>
      <c r="M66" s="30"/>
      <c r="N66" s="30"/>
      <c r="O66" s="14" t="s">
        <v>70</v>
      </c>
      <c r="P66" s="9"/>
      <c r="Q66" s="57">
        <f t="shared" si="20"/>
        <v>12000000</v>
      </c>
      <c r="R66" s="57">
        <f t="shared" si="20"/>
        <v>2000000</v>
      </c>
      <c r="S66" s="114">
        <f t="shared" si="16"/>
        <v>0.16666666666666666</v>
      </c>
      <c r="T66" s="57">
        <f t="shared" si="21"/>
        <v>236620</v>
      </c>
      <c r="U66" s="41">
        <f t="shared" si="17"/>
        <v>0.01962503591260481</v>
      </c>
      <c r="V66" s="98">
        <f t="shared" si="22"/>
        <v>15774.666666666628</v>
      </c>
      <c r="W66" s="62">
        <f t="shared" si="18"/>
        <v>0.0013145555555555523</v>
      </c>
      <c r="X66" s="62">
        <f t="shared" si="19"/>
        <v>0.007887333333333314</v>
      </c>
      <c r="Y66" s="955"/>
      <c r="Z66" s="955"/>
    </row>
    <row r="67" spans="2:26" ht="17.25" customHeight="1">
      <c r="B67" s="117" t="s">
        <v>486</v>
      </c>
      <c r="C67" s="117"/>
      <c r="D67" s="117">
        <v>21</v>
      </c>
      <c r="E67" s="117">
        <v>29</v>
      </c>
      <c r="F67" s="948"/>
      <c r="G67" s="12" t="s">
        <v>73</v>
      </c>
      <c r="H67" s="12"/>
      <c r="I67" s="12"/>
      <c r="J67" s="12"/>
      <c r="K67" s="12"/>
      <c r="L67" s="12"/>
      <c r="M67" s="12"/>
      <c r="N67" s="12"/>
      <c r="O67" s="12"/>
      <c r="P67" s="78"/>
      <c r="Q67" s="57">
        <f t="shared" si="20"/>
        <v>38707000</v>
      </c>
      <c r="R67" s="57">
        <f t="shared" si="20"/>
        <v>21712000</v>
      </c>
      <c r="S67" s="114">
        <f t="shared" si="16"/>
        <v>0.5609321311390705</v>
      </c>
      <c r="T67" s="57">
        <f t="shared" si="21"/>
        <v>3380953</v>
      </c>
      <c r="U67" s="41">
        <f t="shared" si="17"/>
        <v>0.28041299993165825</v>
      </c>
      <c r="V67" s="98">
        <f t="shared" si="22"/>
        <v>225396.8666666664</v>
      </c>
      <c r="W67" s="62">
        <f t="shared" si="18"/>
        <v>0.005823155157120583</v>
      </c>
      <c r="X67" s="62">
        <f t="shared" si="19"/>
        <v>0.010381211618766876</v>
      </c>
      <c r="Y67" s="955"/>
      <c r="Z67" s="955"/>
    </row>
    <row r="68" spans="2:26" ht="15.75" customHeight="1">
      <c r="B68" s="117" t="s">
        <v>486</v>
      </c>
      <c r="C68" s="119"/>
      <c r="D68" s="119">
        <v>21</v>
      </c>
      <c r="E68" s="119">
        <v>21</v>
      </c>
      <c r="F68" s="948"/>
      <c r="G68" s="30"/>
      <c r="H68" s="30"/>
      <c r="I68" s="30"/>
      <c r="J68" s="30"/>
      <c r="K68" s="30"/>
      <c r="L68" s="30"/>
      <c r="M68" s="30"/>
      <c r="N68" s="30"/>
      <c r="O68" s="11" t="s">
        <v>69</v>
      </c>
      <c r="P68" s="78"/>
      <c r="Q68" s="57">
        <f t="shared" si="20"/>
        <v>25467000</v>
      </c>
      <c r="R68" s="57">
        <f t="shared" si="20"/>
        <v>13933000</v>
      </c>
      <c r="S68" s="114">
        <f t="shared" si="16"/>
        <v>0.5471001688459575</v>
      </c>
      <c r="T68" s="57">
        <f t="shared" si="21"/>
        <v>2451825</v>
      </c>
      <c r="U68" s="41">
        <f t="shared" si="17"/>
        <v>0.20335201452295787</v>
      </c>
      <c r="V68" s="98">
        <f t="shared" si="22"/>
        <v>163454.99999999977</v>
      </c>
      <c r="W68" s="62">
        <f t="shared" si="18"/>
        <v>0.0064183060431146095</v>
      </c>
      <c r="X68" s="62">
        <f t="shared" si="19"/>
        <v>0.011731500753606528</v>
      </c>
      <c r="Y68" s="955"/>
      <c r="Z68" s="955"/>
    </row>
    <row r="69" spans="2:26" ht="15.75" customHeight="1">
      <c r="B69" s="117" t="s">
        <v>486</v>
      </c>
      <c r="C69" s="119"/>
      <c r="D69" s="119">
        <v>22</v>
      </c>
      <c r="E69" s="119">
        <v>22</v>
      </c>
      <c r="F69" s="948"/>
      <c r="G69" s="30"/>
      <c r="H69" s="30"/>
      <c r="I69" s="30"/>
      <c r="J69" s="30"/>
      <c r="K69" s="30"/>
      <c r="L69" s="30"/>
      <c r="M69" s="30"/>
      <c r="N69" s="30"/>
      <c r="O69" s="14" t="s">
        <v>70</v>
      </c>
      <c r="P69" s="78"/>
      <c r="Q69" s="57">
        <f t="shared" si="20"/>
        <v>13240000</v>
      </c>
      <c r="R69" s="57">
        <f t="shared" si="20"/>
        <v>7779000</v>
      </c>
      <c r="S69" s="114">
        <f t="shared" si="16"/>
        <v>0.5875377643504531</v>
      </c>
      <c r="T69" s="57">
        <f t="shared" si="21"/>
        <v>929128</v>
      </c>
      <c r="U69" s="41">
        <f t="shared" si="17"/>
        <v>0.07706098540870038</v>
      </c>
      <c r="V69" s="98">
        <f t="shared" si="22"/>
        <v>61941.86666666664</v>
      </c>
      <c r="W69" s="62">
        <f t="shared" si="18"/>
        <v>0.004678388721047329</v>
      </c>
      <c r="X69" s="62">
        <f t="shared" si="19"/>
        <v>0.007962703003813684</v>
      </c>
      <c r="Y69" s="955"/>
      <c r="Z69" s="955"/>
    </row>
    <row r="70" spans="2:26" ht="17.25" customHeight="1">
      <c r="B70" s="117" t="s">
        <v>486</v>
      </c>
      <c r="C70" s="117"/>
      <c r="D70" s="117">
        <v>31</v>
      </c>
      <c r="E70" s="117">
        <v>39</v>
      </c>
      <c r="F70" s="948"/>
      <c r="G70" s="12" t="s">
        <v>74</v>
      </c>
      <c r="H70" s="12"/>
      <c r="I70" s="12"/>
      <c r="J70" s="12"/>
      <c r="K70" s="12"/>
      <c r="L70" s="12"/>
      <c r="M70" s="12"/>
      <c r="N70" s="12"/>
      <c r="O70" s="12"/>
      <c r="P70" s="79"/>
      <c r="Q70" s="57">
        <f t="shared" si="20"/>
        <v>60962240</v>
      </c>
      <c r="R70" s="57">
        <f t="shared" si="20"/>
        <v>27227438</v>
      </c>
      <c r="S70" s="114">
        <f t="shared" si="16"/>
        <v>0.4466279126226333</v>
      </c>
      <c r="T70" s="57">
        <f t="shared" si="21"/>
        <v>5969778</v>
      </c>
      <c r="U70" s="41">
        <f t="shared" si="17"/>
        <v>0.4951276630896717</v>
      </c>
      <c r="V70" s="98">
        <f t="shared" si="22"/>
        <v>397985.2000000001</v>
      </c>
      <c r="W70" s="62">
        <f t="shared" si="18"/>
        <v>0.006528388720624441</v>
      </c>
      <c r="X70" s="62">
        <f t="shared" si="19"/>
        <v>0.014617063860360277</v>
      </c>
      <c r="Y70" s="955"/>
      <c r="Z70" s="955"/>
    </row>
    <row r="71" spans="2:26" ht="15" customHeight="1">
      <c r="B71" s="117" t="s">
        <v>486</v>
      </c>
      <c r="C71" s="117"/>
      <c r="D71" s="117">
        <v>31</v>
      </c>
      <c r="E71" s="117">
        <v>31</v>
      </c>
      <c r="F71" s="948"/>
      <c r="G71" s="30"/>
      <c r="H71" s="30"/>
      <c r="I71" s="30"/>
      <c r="J71" s="30"/>
      <c r="K71" s="30"/>
      <c r="L71" s="30"/>
      <c r="M71" s="30"/>
      <c r="N71" s="30"/>
      <c r="O71" s="11" t="s">
        <v>69</v>
      </c>
      <c r="P71" s="78"/>
      <c r="Q71" s="57">
        <f t="shared" si="20"/>
        <v>47962240</v>
      </c>
      <c r="R71" s="57">
        <f t="shared" si="20"/>
        <v>24449461</v>
      </c>
      <c r="S71" s="114">
        <f t="shared" si="16"/>
        <v>0.5097647857981612</v>
      </c>
      <c r="T71" s="57">
        <f t="shared" si="21"/>
        <v>5340008</v>
      </c>
      <c r="U71" s="41">
        <f t="shared" si="17"/>
        <v>0.44289514315610257</v>
      </c>
      <c r="V71" s="98">
        <f t="shared" si="22"/>
        <v>356000.53333333344</v>
      </c>
      <c r="W71" s="62">
        <f t="shared" si="18"/>
        <v>0.007422516824346265</v>
      </c>
      <c r="X71" s="62">
        <f t="shared" si="19"/>
        <v>0.014560670001409579</v>
      </c>
      <c r="Y71" s="955"/>
      <c r="Z71" s="955"/>
    </row>
    <row r="72" spans="2:26" ht="15" customHeight="1">
      <c r="B72" s="117" t="s">
        <v>486</v>
      </c>
      <c r="C72" s="117"/>
      <c r="D72" s="117">
        <v>32</v>
      </c>
      <c r="E72" s="117">
        <v>32</v>
      </c>
      <c r="F72" s="949"/>
      <c r="G72" s="13"/>
      <c r="H72" s="13"/>
      <c r="I72" s="13"/>
      <c r="J72" s="13"/>
      <c r="K72" s="13"/>
      <c r="L72" s="13"/>
      <c r="M72" s="13"/>
      <c r="N72" s="13"/>
      <c r="O72" s="14" t="s">
        <v>70</v>
      </c>
      <c r="P72" s="79"/>
      <c r="Q72" s="57">
        <f t="shared" si="20"/>
        <v>13000000</v>
      </c>
      <c r="R72" s="57">
        <f t="shared" si="20"/>
        <v>2777977</v>
      </c>
      <c r="S72" s="114">
        <f t="shared" si="16"/>
        <v>0.21369053846153846</v>
      </c>
      <c r="T72" s="57">
        <f t="shared" si="21"/>
        <v>629770</v>
      </c>
      <c r="U72" s="41">
        <f t="shared" si="17"/>
        <v>0.052232519933569144</v>
      </c>
      <c r="V72" s="98">
        <f t="shared" si="22"/>
        <v>41984.666666666664</v>
      </c>
      <c r="W72" s="62">
        <f t="shared" si="18"/>
        <v>0.0032295897435897433</v>
      </c>
      <c r="X72" s="62">
        <f t="shared" si="19"/>
        <v>0.015113396067234056</v>
      </c>
      <c r="Y72" s="955"/>
      <c r="Z72" s="955"/>
    </row>
    <row r="73" spans="2:26" ht="21" customHeight="1">
      <c r="B73" s="117" t="s">
        <v>487</v>
      </c>
      <c r="C73" s="117"/>
      <c r="D73" s="117">
        <v>1</v>
      </c>
      <c r="E73" s="117">
        <v>1</v>
      </c>
      <c r="F73" s="982" t="s">
        <v>76</v>
      </c>
      <c r="G73" s="11" t="s">
        <v>80</v>
      </c>
      <c r="H73" s="12"/>
      <c r="I73" s="12"/>
      <c r="J73" s="12"/>
      <c r="K73" s="12"/>
      <c r="L73" s="12"/>
      <c r="M73" s="12"/>
      <c r="N73" s="12"/>
      <c r="O73" s="12"/>
      <c r="P73" s="8"/>
      <c r="Q73" s="57">
        <f>SUMIF($B$10:$B$50,"&gt;="&amp;$D73,Q$10:Q$50)-SUMIF($B$10:$B$50,"&gt;"&amp;$E73,Q$10:Q$50)</f>
        <v>125419240</v>
      </c>
      <c r="R73" s="57">
        <f>SUMIF($B$10:$B$50,"&gt;="&amp;$D73,R$10:R$50)-SUMIF($B$10:$B$50,"&gt;"&amp;$E73,R$10:R$50)</f>
        <v>55448461</v>
      </c>
      <c r="S73" s="114">
        <f t="shared" si="16"/>
        <v>0.44210490352197956</v>
      </c>
      <c r="T73" s="57">
        <f>SUMIF($B$10:$B$50,"&gt;="&amp;$D73,T$10:T$50)-SUMIF($B$10:$B$50,"&gt;"&amp;$E73,T$10:T$50)</f>
        <v>10261530</v>
      </c>
      <c r="U73" s="41">
        <f t="shared" si="17"/>
        <v>0.8510814587451256</v>
      </c>
      <c r="V73" s="98">
        <f>SUMIF($B$10:$B$50,"&gt;="&amp;$D73,V$10:V$50)-SUMIF($B$10:$B$50,"&gt;"&amp;$E73,V$10:V$50)</f>
        <v>684101.9999999999</v>
      </c>
      <c r="W73" s="62">
        <f t="shared" si="18"/>
        <v>0.005454521969675465</v>
      </c>
      <c r="X73" s="62">
        <f t="shared" si="19"/>
        <v>0.012337619253309841</v>
      </c>
      <c r="Y73" s="955"/>
      <c r="Z73" s="955"/>
    </row>
    <row r="74" spans="2:26" ht="21" customHeight="1">
      <c r="B74" s="117" t="s">
        <v>487</v>
      </c>
      <c r="C74" s="117"/>
      <c r="D74" s="117">
        <v>2</v>
      </c>
      <c r="E74" s="117">
        <v>2</v>
      </c>
      <c r="F74" s="983"/>
      <c r="G74" s="14" t="s">
        <v>81</v>
      </c>
      <c r="H74" s="17"/>
      <c r="I74" s="17"/>
      <c r="J74" s="17"/>
      <c r="K74" s="17"/>
      <c r="L74" s="17"/>
      <c r="M74" s="17"/>
      <c r="N74" s="17"/>
      <c r="O74" s="17"/>
      <c r="P74" s="26"/>
      <c r="Q74" s="15">
        <f>SUMIF($B$10:$B$50,"&gt;="&amp;$D74,Q$10:Q$50)-SUMIF($B$10:$B$50,"&gt;"&amp;$E74,Q$10:Q$50)</f>
        <v>38240000</v>
      </c>
      <c r="R74" s="15">
        <f>SUMIF($B$10:$B$50,"&gt;="&amp;$D74,R$10:R$50)-SUMIF($B$10:$B$50,"&gt;"&amp;$E74,R$10:R$50)</f>
        <v>12556977</v>
      </c>
      <c r="S74" s="114">
        <f t="shared" si="16"/>
        <v>0.32837282949790797</v>
      </c>
      <c r="T74" s="15">
        <f>SUMIF($B$10:$B$50,"&gt;="&amp;$D74,T$10:T$50)-SUMIF($B$10:$B$50,"&gt;"&amp;$E74,T$10:T$50)</f>
        <v>1795518</v>
      </c>
      <c r="U74" s="41">
        <f t="shared" si="17"/>
        <v>0.14891854125487433</v>
      </c>
      <c r="V74" s="99">
        <f>SUMIF($B$10:$B$50,"&gt;="&amp;$D74,V$10:V$50)-SUMIF($B$10:$B$50,"&gt;"&amp;$E74,V$10:V$50)</f>
        <v>119701.19999999998</v>
      </c>
      <c r="W74" s="62">
        <f t="shared" si="18"/>
        <v>0.00313026150627615</v>
      </c>
      <c r="X74" s="62">
        <f t="shared" si="19"/>
        <v>0.009532644680323932</v>
      </c>
      <c r="Y74" s="955"/>
      <c r="Z74" s="955"/>
    </row>
    <row r="75" spans="2:26" ht="17.25" customHeight="1" outlineLevel="1">
      <c r="B75" s="117" t="s">
        <v>488</v>
      </c>
      <c r="C75" s="117"/>
      <c r="D75" s="117">
        <v>11</v>
      </c>
      <c r="E75" s="117">
        <v>19</v>
      </c>
      <c r="F75" s="986" t="s">
        <v>202</v>
      </c>
      <c r="G75" s="23" t="s">
        <v>389</v>
      </c>
      <c r="H75" s="59"/>
      <c r="I75" s="59"/>
      <c r="J75" s="59"/>
      <c r="K75" s="59"/>
      <c r="L75" s="59"/>
      <c r="M75" s="59"/>
      <c r="N75" s="59"/>
      <c r="O75" s="27"/>
      <c r="P75" s="24"/>
      <c r="Q75" s="58">
        <f>SUMIF($C$10:$C$50,"&gt;="&amp;$D75,Q$10:Q$50)-SUMIF($C$10:$C$50,"&gt;"&amp;$E75,Q$10:Q$50)</f>
        <v>109292000</v>
      </c>
      <c r="R75" s="58">
        <f>SUMIF($C$10:$C$50,"&gt;="&amp;$D75,R$10:R$50)-SUMIF($C$10:$C$50,"&gt;"&amp;$E75,R$10:R$50)</f>
        <v>47472000</v>
      </c>
      <c r="S75" s="114">
        <f t="shared" si="16"/>
        <v>0.4343593309665849</v>
      </c>
      <c r="T75" s="58">
        <f>SUMIF($C$10:$C$50,"&gt;="&amp;$D75,T$10:T$50)-SUMIF($C$10:$C$50,"&gt;"&amp;$E75,T$10:T$50)</f>
        <v>7649359</v>
      </c>
      <c r="U75" s="41">
        <f t="shared" si="17"/>
        <v>0.6344305007328493</v>
      </c>
      <c r="V75" s="100">
        <f>SUMIF($C$10:$C$50,"&gt;="&amp;$D75,V$10:V$50)-SUMIF($C$10:$C$50,"&gt;"&amp;$E75,V$10:V$50)</f>
        <v>509957.26666666643</v>
      </c>
      <c r="W75" s="62">
        <f t="shared" si="18"/>
        <v>0.004666007271041489</v>
      </c>
      <c r="X75" s="62">
        <f t="shared" si="19"/>
        <v>0.010742274744410736</v>
      </c>
      <c r="Y75" s="955"/>
      <c r="Z75" s="955"/>
    </row>
    <row r="76" spans="2:26" ht="17.25" customHeight="1" outlineLevel="1">
      <c r="B76" s="117" t="s">
        <v>488</v>
      </c>
      <c r="C76" s="117"/>
      <c r="D76" s="117">
        <v>11</v>
      </c>
      <c r="E76" s="117">
        <v>11</v>
      </c>
      <c r="F76" s="987"/>
      <c r="G76" s="84"/>
      <c r="H76" s="74"/>
      <c r="I76" s="74"/>
      <c r="J76" s="74"/>
      <c r="K76" s="74"/>
      <c r="L76" s="74"/>
      <c r="M76" s="74"/>
      <c r="N76" s="85"/>
      <c r="O76" s="23" t="s">
        <v>49</v>
      </c>
      <c r="P76" s="83"/>
      <c r="Q76" s="58">
        <f aca="true" t="shared" si="23" ref="Q76:R82">SUMIF($C$10:$C$50,"&gt;="&amp;$D76,Q$10:Q$50)-SUMIF($C$10:$C$50,"&gt;"&amp;$E76,Q$10:Q$50)</f>
        <v>51990000</v>
      </c>
      <c r="R76" s="58">
        <f t="shared" si="23"/>
        <v>17066000</v>
      </c>
      <c r="S76" s="114">
        <f t="shared" si="16"/>
        <v>0.3282554337372572</v>
      </c>
      <c r="T76" s="58">
        <f aca="true" t="shared" si="24" ref="T76:T82">SUMIF($C$10:$C$50,"&gt;="&amp;$D76,T$10:T$50)-SUMIF($C$10:$C$50,"&gt;"&amp;$E76,T$10:T$50)</f>
        <v>2469697</v>
      </c>
      <c r="U76" s="41">
        <f t="shared" si="17"/>
        <v>0.20483430106606526</v>
      </c>
      <c r="V76" s="101">
        <f aca="true" t="shared" si="25" ref="V76:V82">SUMIF($C$10:$C$50,"&gt;="&amp;$D76,V$10:V$50)-SUMIF($C$10:$C$50,"&gt;"&amp;$E76,V$10:V$50)</f>
        <v>164646.46666666638</v>
      </c>
      <c r="W76" s="62">
        <f t="shared" si="18"/>
        <v>0.003166887221901642</v>
      </c>
      <c r="X76" s="62">
        <f t="shared" si="19"/>
        <v>0.009647630766826813</v>
      </c>
      <c r="Y76" s="955"/>
      <c r="Z76" s="955"/>
    </row>
    <row r="77" spans="2:26" ht="17.25" customHeight="1" outlineLevel="1">
      <c r="B77" s="117" t="s">
        <v>488</v>
      </c>
      <c r="C77" s="117"/>
      <c r="D77" s="117">
        <v>12</v>
      </c>
      <c r="E77" s="117">
        <v>12</v>
      </c>
      <c r="F77" s="987"/>
      <c r="G77" s="84"/>
      <c r="H77" s="74"/>
      <c r="I77" s="74"/>
      <c r="J77" s="74"/>
      <c r="K77" s="74"/>
      <c r="L77" s="74"/>
      <c r="M77" s="74"/>
      <c r="N77" s="85"/>
      <c r="O77" s="23" t="s">
        <v>64</v>
      </c>
      <c r="P77" s="83"/>
      <c r="Q77" s="58">
        <f t="shared" si="23"/>
        <v>21077000</v>
      </c>
      <c r="R77" s="58">
        <f t="shared" si="23"/>
        <v>12211000</v>
      </c>
      <c r="S77" s="114">
        <f t="shared" si="16"/>
        <v>0.5793519001755468</v>
      </c>
      <c r="T77" s="58">
        <f t="shared" si="24"/>
        <v>1564923</v>
      </c>
      <c r="U77" s="41">
        <f t="shared" si="17"/>
        <v>0.12979321306508856</v>
      </c>
      <c r="V77" s="101">
        <f t="shared" si="25"/>
        <v>104328.19999999995</v>
      </c>
      <c r="W77" s="62">
        <f t="shared" si="18"/>
        <v>0.004949860037007162</v>
      </c>
      <c r="X77" s="62">
        <f t="shared" si="19"/>
        <v>0.008543788387519445</v>
      </c>
      <c r="Y77" s="955"/>
      <c r="Z77" s="955"/>
    </row>
    <row r="78" spans="2:26" ht="17.25" customHeight="1" outlineLevel="1">
      <c r="B78" s="117" t="s">
        <v>488</v>
      </c>
      <c r="C78" s="117"/>
      <c r="D78" s="117">
        <v>13</v>
      </c>
      <c r="E78" s="117">
        <v>13</v>
      </c>
      <c r="F78" s="987"/>
      <c r="G78" s="84"/>
      <c r="H78" s="74"/>
      <c r="I78" s="74"/>
      <c r="J78" s="74"/>
      <c r="K78" s="74"/>
      <c r="L78" s="74"/>
      <c r="M78" s="74"/>
      <c r="N78" s="74"/>
      <c r="O78" s="65" t="s">
        <v>65</v>
      </c>
      <c r="P78" s="83"/>
      <c r="Q78" s="58">
        <f t="shared" si="23"/>
        <v>36225000</v>
      </c>
      <c r="R78" s="58">
        <f t="shared" si="23"/>
        <v>18195000</v>
      </c>
      <c r="S78" s="114">
        <f t="shared" si="16"/>
        <v>0.5022774327122154</v>
      </c>
      <c r="T78" s="58">
        <f t="shared" si="24"/>
        <v>3614739</v>
      </c>
      <c r="U78" s="41">
        <f t="shared" si="17"/>
        <v>0.2998029866016955</v>
      </c>
      <c r="V78" s="101">
        <f t="shared" si="25"/>
        <v>240982.6000000001</v>
      </c>
      <c r="W78" s="62">
        <f t="shared" si="18"/>
        <v>0.006652383712905455</v>
      </c>
      <c r="X78" s="62">
        <f t="shared" si="19"/>
        <v>0.013244440780434191</v>
      </c>
      <c r="Y78" s="955"/>
      <c r="Z78" s="955"/>
    </row>
    <row r="79" spans="2:26" ht="17.25" customHeight="1" outlineLevel="1">
      <c r="B79" s="117" t="s">
        <v>488</v>
      </c>
      <c r="C79" s="117"/>
      <c r="D79" s="117">
        <v>21</v>
      </c>
      <c r="E79" s="117">
        <v>29</v>
      </c>
      <c r="F79" s="987"/>
      <c r="G79" s="23" t="s">
        <v>404</v>
      </c>
      <c r="H79" s="59"/>
      <c r="I79" s="59"/>
      <c r="J79" s="59"/>
      <c r="K79" s="59"/>
      <c r="L79" s="59"/>
      <c r="M79" s="59"/>
      <c r="N79" s="59"/>
      <c r="O79" s="52"/>
      <c r="P79" s="24"/>
      <c r="Q79" s="58">
        <f t="shared" si="23"/>
        <v>16127240</v>
      </c>
      <c r="R79" s="58">
        <f t="shared" si="23"/>
        <v>7976461</v>
      </c>
      <c r="S79" s="114">
        <f t="shared" si="16"/>
        <v>0.49459554145656665</v>
      </c>
      <c r="T79" s="58">
        <f t="shared" si="24"/>
        <v>2612171</v>
      </c>
      <c r="U79" s="41">
        <f t="shared" si="17"/>
        <v>0.2166509580122763</v>
      </c>
      <c r="V79" s="101">
        <f t="shared" si="25"/>
        <v>174144.73333333334</v>
      </c>
      <c r="W79" s="62">
        <f t="shared" si="18"/>
        <v>0.010798173359690395</v>
      </c>
      <c r="X79" s="62">
        <f t="shared" si="19"/>
        <v>0.02183233057032854</v>
      </c>
      <c r="Y79" s="955"/>
      <c r="Z79" s="955"/>
    </row>
    <row r="80" spans="2:26" ht="17.25" customHeight="1" outlineLevel="1">
      <c r="B80" s="117" t="s">
        <v>488</v>
      </c>
      <c r="C80" s="117"/>
      <c r="D80" s="117">
        <v>21</v>
      </c>
      <c r="E80" s="117">
        <v>21</v>
      </c>
      <c r="F80" s="987"/>
      <c r="G80" s="84"/>
      <c r="H80" s="74"/>
      <c r="I80" s="74"/>
      <c r="J80" s="74"/>
      <c r="K80" s="74"/>
      <c r="L80" s="74"/>
      <c r="M80" s="74"/>
      <c r="N80" s="85"/>
      <c r="O80" s="23" t="s">
        <v>49</v>
      </c>
      <c r="P80" s="83"/>
      <c r="Q80" s="58">
        <f t="shared" si="23"/>
        <v>0</v>
      </c>
      <c r="R80" s="58">
        <f t="shared" si="23"/>
        <v>0</v>
      </c>
      <c r="S80" s="114" t="str">
        <f t="shared" si="16"/>
        <v>－</v>
      </c>
      <c r="T80" s="58">
        <f t="shared" si="24"/>
        <v>0</v>
      </c>
      <c r="U80" s="41">
        <f t="shared" si="17"/>
        <v>0</v>
      </c>
      <c r="V80" s="101">
        <f t="shared" si="25"/>
        <v>0</v>
      </c>
      <c r="W80" s="62" t="str">
        <f>IF(Q80=0,"－",V80/Q80)</f>
        <v>－</v>
      </c>
      <c r="X80" s="62" t="str">
        <f t="shared" si="19"/>
        <v>－</v>
      </c>
      <c r="Y80" s="955"/>
      <c r="Z80" s="955"/>
    </row>
    <row r="81" spans="2:26" ht="17.25" customHeight="1" outlineLevel="1">
      <c r="B81" s="117" t="s">
        <v>488</v>
      </c>
      <c r="C81" s="117"/>
      <c r="D81" s="117">
        <v>22</v>
      </c>
      <c r="E81" s="117">
        <v>22</v>
      </c>
      <c r="F81" s="987"/>
      <c r="G81" s="84"/>
      <c r="H81" s="74"/>
      <c r="I81" s="74"/>
      <c r="J81" s="74"/>
      <c r="K81" s="74"/>
      <c r="L81" s="74"/>
      <c r="M81" s="74"/>
      <c r="N81" s="85"/>
      <c r="O81" s="23" t="s">
        <v>64</v>
      </c>
      <c r="P81" s="83"/>
      <c r="Q81" s="58">
        <f t="shared" si="23"/>
        <v>4390000</v>
      </c>
      <c r="R81" s="58">
        <f t="shared" si="23"/>
        <v>1722000</v>
      </c>
      <c r="S81" s="114">
        <f t="shared" si="16"/>
        <v>0.39225512528473805</v>
      </c>
      <c r="T81" s="58">
        <f t="shared" si="24"/>
        <v>886902</v>
      </c>
      <c r="U81" s="41">
        <f t="shared" si="17"/>
        <v>0.07355880145786929</v>
      </c>
      <c r="V81" s="101">
        <f t="shared" si="25"/>
        <v>59126.8</v>
      </c>
      <c r="W81" s="62">
        <f aca="true" t="shared" si="26" ref="W81:W86">IF(Q81=0,"－",V81/Q81)</f>
        <v>0.01346851936218679</v>
      </c>
      <c r="X81" s="62">
        <f aca="true" t="shared" si="27" ref="X81:X86">IF(R81=0,"－",V81/R81)</f>
        <v>0.03433612078977933</v>
      </c>
      <c r="Y81" s="955"/>
      <c r="Z81" s="955"/>
    </row>
    <row r="82" spans="2:26" ht="15.75" customHeight="1" outlineLevel="1">
      <c r="B82" s="117" t="s">
        <v>488</v>
      </c>
      <c r="C82" s="117"/>
      <c r="D82" s="117">
        <v>23</v>
      </c>
      <c r="E82" s="117">
        <v>23</v>
      </c>
      <c r="F82" s="988"/>
      <c r="G82" s="84"/>
      <c r="H82" s="74"/>
      <c r="I82" s="74"/>
      <c r="J82" s="74"/>
      <c r="K82" s="74"/>
      <c r="L82" s="74"/>
      <c r="M82" s="74"/>
      <c r="N82" s="74"/>
      <c r="O82" s="65" t="s">
        <v>65</v>
      </c>
      <c r="P82" s="83"/>
      <c r="Q82" s="58">
        <f t="shared" si="23"/>
        <v>11737240</v>
      </c>
      <c r="R82" s="58">
        <f t="shared" si="23"/>
        <v>6254461</v>
      </c>
      <c r="S82" s="114">
        <f t="shared" si="16"/>
        <v>0.5328732308447302</v>
      </c>
      <c r="T82" s="58">
        <f t="shared" si="24"/>
        <v>1725269</v>
      </c>
      <c r="U82" s="41">
        <f t="shared" si="17"/>
        <v>0.14309215655440702</v>
      </c>
      <c r="V82" s="101">
        <f t="shared" si="25"/>
        <v>115017.93333333333</v>
      </c>
      <c r="W82" s="62">
        <f t="shared" si="26"/>
        <v>0.009799402017282882</v>
      </c>
      <c r="X82" s="62">
        <f t="shared" si="27"/>
        <v>0.01838974347003416</v>
      </c>
      <c r="Y82" s="955"/>
      <c r="Z82" s="955"/>
    </row>
    <row r="83" spans="2:26" ht="19.5" customHeight="1">
      <c r="B83" s="117" t="s">
        <v>489</v>
      </c>
      <c r="C83" s="117"/>
      <c r="D83" s="117">
        <v>1</v>
      </c>
      <c r="E83" s="117">
        <v>1</v>
      </c>
      <c r="F83" s="989" t="s">
        <v>399</v>
      </c>
      <c r="G83" s="23" t="s">
        <v>2</v>
      </c>
      <c r="H83" s="59"/>
      <c r="I83" s="59"/>
      <c r="J83" s="59"/>
      <c r="K83" s="59"/>
      <c r="L83" s="59"/>
      <c r="M83" s="59"/>
      <c r="N83" s="59"/>
      <c r="O83" s="27"/>
      <c r="P83" s="24"/>
      <c r="Q83" s="58">
        <f aca="true" t="shared" si="28" ref="Q83:R86">SUMIF($D$10:$D$50,"&gt;="&amp;$D83,Q$10:Q$50)-SUMIF($D$10:$D$50,"&gt;"&amp;$E83,Q$10:Q$50)</f>
        <v>25380000</v>
      </c>
      <c r="R83" s="58">
        <f t="shared" si="28"/>
        <v>11777000</v>
      </c>
      <c r="S83" s="114">
        <f t="shared" si="16"/>
        <v>0.464026792750197</v>
      </c>
      <c r="T83" s="58">
        <f>SUMIF($D$10:$D$50,"&gt;="&amp;$D83,T$10:T$50)-SUMIF($D$10:$D$50,"&gt;"&amp;$E83,T$10:T$50)</f>
        <v>1144360</v>
      </c>
      <c r="U83" s="41">
        <f t="shared" si="17"/>
        <v>0.0949121211095784</v>
      </c>
      <c r="V83" s="100">
        <f>SUMIF($D$10:$D$50,"&gt;="&amp;$D83,V$10:V$50)-SUMIF($D$10:$D$50,"&gt;"&amp;$E83,V$10:V$50)</f>
        <v>76290.66666666651</v>
      </c>
      <c r="W83" s="62">
        <f t="shared" si="26"/>
        <v>0.0030059364328867814</v>
      </c>
      <c r="X83" s="62">
        <f t="shared" si="27"/>
        <v>0.006477937222269382</v>
      </c>
      <c r="Y83" s="955"/>
      <c r="Z83" s="955"/>
    </row>
    <row r="84" spans="2:26" ht="19.5" customHeight="1">
      <c r="B84" s="117" t="s">
        <v>489</v>
      </c>
      <c r="C84" s="117"/>
      <c r="D84" s="117">
        <v>2</v>
      </c>
      <c r="E84" s="117">
        <v>2</v>
      </c>
      <c r="F84" s="990"/>
      <c r="G84" s="23" t="s">
        <v>4</v>
      </c>
      <c r="H84" s="59"/>
      <c r="I84" s="59"/>
      <c r="J84" s="59"/>
      <c r="K84" s="59"/>
      <c r="L84" s="59"/>
      <c r="M84" s="59"/>
      <c r="N84" s="59"/>
      <c r="O84" s="27"/>
      <c r="P84" s="24"/>
      <c r="Q84" s="58">
        <f t="shared" si="28"/>
        <v>50759000</v>
      </c>
      <c r="R84" s="58">
        <f t="shared" si="28"/>
        <v>22423000</v>
      </c>
      <c r="S84" s="114">
        <f t="shared" si="16"/>
        <v>0.44175417167398884</v>
      </c>
      <c r="T84" s="58">
        <f>SUMIF($D$10:$D$50,"&gt;="&amp;$D84,T$10:T$50)-SUMIF($D$10:$D$50,"&gt;"&amp;$E84,T$10:T$50)</f>
        <v>3663080</v>
      </c>
      <c r="U84" s="41">
        <f t="shared" si="17"/>
        <v>0.3038123427890475</v>
      </c>
      <c r="V84" s="100">
        <f>SUMIF($D$10:$D$50,"&gt;="&amp;$D84,V$10:V$50)-SUMIF($D$10:$D$50,"&gt;"&amp;$E84,V$10:V$50)</f>
        <v>244205.33333333314</v>
      </c>
      <c r="W84" s="62">
        <f t="shared" si="26"/>
        <v>0.0048110745549229325</v>
      </c>
      <c r="X84" s="62">
        <f t="shared" si="27"/>
        <v>0.010890841249312453</v>
      </c>
      <c r="Y84" s="955"/>
      <c r="Z84" s="955"/>
    </row>
    <row r="85" spans="2:26" ht="19.5" customHeight="1">
      <c r="B85" s="117" t="s">
        <v>489</v>
      </c>
      <c r="C85" s="117"/>
      <c r="D85" s="117">
        <v>3</v>
      </c>
      <c r="E85" s="117">
        <v>3</v>
      </c>
      <c r="F85" s="990"/>
      <c r="G85" s="23" t="s">
        <v>5</v>
      </c>
      <c r="H85" s="59"/>
      <c r="I85" s="59"/>
      <c r="J85" s="59"/>
      <c r="K85" s="59"/>
      <c r="L85" s="59"/>
      <c r="M85" s="59"/>
      <c r="N85" s="59"/>
      <c r="O85" s="27"/>
      <c r="P85" s="24"/>
      <c r="Q85" s="58">
        <f t="shared" si="28"/>
        <v>49280240</v>
      </c>
      <c r="R85" s="58">
        <f t="shared" si="28"/>
        <v>21248461</v>
      </c>
      <c r="S85" s="114">
        <f t="shared" si="16"/>
        <v>0.4311760859930877</v>
      </c>
      <c r="T85" s="58">
        <f>SUMIF($D$10:$D$50,"&gt;="&amp;$D85,T$10:T$50)-SUMIF($D$10:$D$50,"&gt;"&amp;$E85,T$10:T$50)</f>
        <v>5454090</v>
      </c>
      <c r="U85" s="41">
        <f t="shared" si="17"/>
        <v>0.4523569948464997</v>
      </c>
      <c r="V85" s="100">
        <f>SUMIF($D$10:$D$50,"&gt;="&amp;$D85,V$10:V$50)-SUMIF($D$10:$D$50,"&gt;"&amp;$E85,V$10:V$50)</f>
        <v>363606.0000000001</v>
      </c>
      <c r="W85" s="62">
        <f t="shared" si="26"/>
        <v>0.007378332573055653</v>
      </c>
      <c r="X85" s="62">
        <f t="shared" si="27"/>
        <v>0.017112109907630492</v>
      </c>
      <c r="Y85" s="955"/>
      <c r="Z85" s="955"/>
    </row>
    <row r="86" spans="2:26" ht="19.5" customHeight="1">
      <c r="B86" s="117" t="s">
        <v>489</v>
      </c>
      <c r="C86" s="117"/>
      <c r="D86" s="117">
        <v>4</v>
      </c>
      <c r="E86" s="117">
        <v>4</v>
      </c>
      <c r="F86" s="990"/>
      <c r="G86" s="23" t="s">
        <v>6</v>
      </c>
      <c r="H86" s="59"/>
      <c r="I86" s="59"/>
      <c r="J86" s="59"/>
      <c r="K86" s="59"/>
      <c r="L86" s="59"/>
      <c r="M86" s="59"/>
      <c r="N86" s="59"/>
      <c r="O86" s="27"/>
      <c r="P86" s="24"/>
      <c r="Q86" s="58">
        <f t="shared" si="28"/>
        <v>0</v>
      </c>
      <c r="R86" s="58">
        <f t="shared" si="28"/>
        <v>0</v>
      </c>
      <c r="S86" s="114" t="str">
        <f>IF(Q86=0,"－",R86/Q86)</f>
        <v>－</v>
      </c>
      <c r="T86" s="58">
        <f>SUMIF($D$10:$D$50,"&gt;="&amp;$D86,T$10:T$50)-SUMIF($D$10:$D$50,"&gt;"&amp;$E86,T$10:T$50)</f>
        <v>0</v>
      </c>
      <c r="U86" s="41">
        <f t="shared" si="17"/>
        <v>0</v>
      </c>
      <c r="V86" s="100">
        <f>SUMIF($D$10:$D$50,"&gt;="&amp;$D86,V$10:V$50)-SUMIF($D$10:$D$50,"&gt;"&amp;$E86,V$10:V$50)</f>
        <v>0</v>
      </c>
      <c r="W86" s="62" t="str">
        <f t="shared" si="26"/>
        <v>－</v>
      </c>
      <c r="X86" s="62" t="str">
        <f t="shared" si="27"/>
        <v>－</v>
      </c>
      <c r="Y86" s="956"/>
      <c r="Z86" s="956"/>
    </row>
    <row r="87" spans="6:25" ht="11.25">
      <c r="F87" s="28"/>
      <c r="G87" s="28"/>
      <c r="H87" s="28"/>
      <c r="I87" s="28"/>
      <c r="J87" s="28"/>
      <c r="K87" s="28"/>
      <c r="L87" s="28"/>
      <c r="M87" s="28"/>
      <c r="N87" s="28"/>
      <c r="O87" s="28"/>
      <c r="P87" s="28"/>
      <c r="Q87" s="28"/>
      <c r="R87" s="28"/>
      <c r="S87" s="28"/>
      <c r="T87" s="28"/>
      <c r="U87" s="28"/>
      <c r="V87" s="64"/>
      <c r="W87" s="28"/>
      <c r="X87" s="28"/>
      <c r="Y87" s="29"/>
    </row>
    <row r="88" spans="6:25" ht="27.75" customHeight="1">
      <c r="F88" s="1" t="s">
        <v>398</v>
      </c>
      <c r="G88" s="10"/>
      <c r="H88" s="10"/>
      <c r="I88" s="10"/>
      <c r="J88" s="10"/>
      <c r="K88" s="10"/>
      <c r="L88" s="10"/>
      <c r="M88" s="10"/>
      <c r="N88" s="10"/>
      <c r="O88" s="10"/>
      <c r="P88" s="10"/>
      <c r="Q88" s="10"/>
      <c r="R88" s="10"/>
      <c r="S88" s="10"/>
      <c r="T88" s="10"/>
      <c r="U88" s="10"/>
      <c r="V88" s="80"/>
      <c r="W88" s="10"/>
      <c r="X88" s="10"/>
      <c r="Y88" s="31"/>
    </row>
    <row r="89" spans="6:26" ht="19.5" customHeight="1">
      <c r="F89" s="991" t="s">
        <v>75</v>
      </c>
      <c r="G89" s="12" t="s">
        <v>72</v>
      </c>
      <c r="H89" s="12"/>
      <c r="I89" s="12"/>
      <c r="J89" s="12"/>
      <c r="K89" s="12"/>
      <c r="L89" s="12"/>
      <c r="M89" s="12"/>
      <c r="N89" s="12"/>
      <c r="O89" s="12"/>
      <c r="P89" s="77"/>
      <c r="Q89" s="62">
        <f aca="true" t="shared" si="29" ref="Q89:R111">Q64/Q$51</f>
        <v>0.3909953388516285</v>
      </c>
      <c r="R89" s="62">
        <f t="shared" si="29"/>
        <v>0.2803599323924654</v>
      </c>
      <c r="S89" s="954"/>
      <c r="T89" s="62">
        <f aca="true" t="shared" si="30" ref="T89:T111">T64/T$51</f>
        <v>0.22445933697867007</v>
      </c>
      <c r="U89" s="954"/>
      <c r="V89" s="954"/>
      <c r="W89" s="954"/>
      <c r="X89" s="954"/>
      <c r="Y89" s="954"/>
      <c r="Z89" s="954"/>
    </row>
    <row r="90" spans="6:26" ht="19.5" customHeight="1">
      <c r="F90" s="992"/>
      <c r="G90" s="30"/>
      <c r="H90" s="30"/>
      <c r="I90" s="30"/>
      <c r="J90" s="30"/>
      <c r="K90" s="30"/>
      <c r="L90" s="30"/>
      <c r="M90" s="30"/>
      <c r="N90" s="30"/>
      <c r="O90" s="11" t="s">
        <v>69</v>
      </c>
      <c r="P90" s="77"/>
      <c r="Q90" s="62">
        <f t="shared" si="29"/>
        <v>0.31767225608526595</v>
      </c>
      <c r="R90" s="62">
        <f t="shared" si="29"/>
        <v>0.2509505195746258</v>
      </c>
      <c r="S90" s="955"/>
      <c r="T90" s="62">
        <f t="shared" si="30"/>
        <v>0.20483430106606526</v>
      </c>
      <c r="U90" s="955"/>
      <c r="V90" s="955"/>
      <c r="W90" s="955"/>
      <c r="X90" s="955"/>
      <c r="Y90" s="955"/>
      <c r="Z90" s="955"/>
    </row>
    <row r="91" spans="6:26" ht="19.5" customHeight="1">
      <c r="F91" s="992"/>
      <c r="G91" s="30"/>
      <c r="H91" s="30"/>
      <c r="I91" s="30"/>
      <c r="J91" s="30"/>
      <c r="K91" s="30"/>
      <c r="L91" s="30"/>
      <c r="M91" s="30"/>
      <c r="N91" s="30"/>
      <c r="O91" s="14" t="s">
        <v>70</v>
      </c>
      <c r="P91" s="9"/>
      <c r="Q91" s="62">
        <f t="shared" si="29"/>
        <v>0.0733230827663626</v>
      </c>
      <c r="R91" s="62">
        <f t="shared" si="29"/>
        <v>0.029409412817839656</v>
      </c>
      <c r="S91" s="955"/>
      <c r="T91" s="62">
        <f t="shared" si="30"/>
        <v>0.01962503591260481</v>
      </c>
      <c r="U91" s="955"/>
      <c r="V91" s="955"/>
      <c r="W91" s="955"/>
      <c r="X91" s="955"/>
      <c r="Y91" s="955"/>
      <c r="Z91" s="955"/>
    </row>
    <row r="92" spans="6:26" ht="19.5" customHeight="1">
      <c r="F92" s="992"/>
      <c r="G92" s="12" t="s">
        <v>73</v>
      </c>
      <c r="H92" s="12"/>
      <c r="I92" s="12"/>
      <c r="J92" s="12"/>
      <c r="K92" s="12"/>
      <c r="L92" s="12"/>
      <c r="M92" s="12"/>
      <c r="N92" s="12"/>
      <c r="O92" s="12"/>
      <c r="P92" s="78"/>
      <c r="Q92" s="62">
        <f t="shared" si="29"/>
        <v>0.23650971371979976</v>
      </c>
      <c r="R92" s="62">
        <f t="shared" si="29"/>
        <v>0.3192685855504673</v>
      </c>
      <c r="S92" s="955"/>
      <c r="T92" s="62">
        <f t="shared" si="30"/>
        <v>0.28041299993165825</v>
      </c>
      <c r="U92" s="955"/>
      <c r="V92" s="955"/>
      <c r="W92" s="955"/>
      <c r="X92" s="955"/>
      <c r="Y92" s="955"/>
      <c r="Z92" s="955"/>
    </row>
    <row r="93" spans="6:26" ht="19.5" customHeight="1">
      <c r="F93" s="992"/>
      <c r="G93" s="30"/>
      <c r="H93" s="30"/>
      <c r="I93" s="30"/>
      <c r="J93" s="30"/>
      <c r="K93" s="30"/>
      <c r="L93" s="30"/>
      <c r="M93" s="30"/>
      <c r="N93" s="30"/>
      <c r="O93" s="11" t="s">
        <v>69</v>
      </c>
      <c r="P93" s="78"/>
      <c r="Q93" s="62">
        <f t="shared" si="29"/>
        <v>0.15560991240091301</v>
      </c>
      <c r="R93" s="62">
        <f t="shared" si="29"/>
        <v>0.20488067439547997</v>
      </c>
      <c r="S93" s="955"/>
      <c r="T93" s="62">
        <f t="shared" si="30"/>
        <v>0.20335201452295787</v>
      </c>
      <c r="U93" s="955"/>
      <c r="V93" s="955"/>
      <c r="W93" s="955"/>
      <c r="X93" s="955"/>
      <c r="Y93" s="955"/>
      <c r="Z93" s="955"/>
    </row>
    <row r="94" spans="6:26" ht="19.5" customHeight="1">
      <c r="F94" s="992"/>
      <c r="G94" s="30"/>
      <c r="H94" s="30"/>
      <c r="I94" s="30"/>
      <c r="J94" s="30"/>
      <c r="K94" s="30"/>
      <c r="L94" s="30"/>
      <c r="M94" s="30"/>
      <c r="N94" s="30"/>
      <c r="O94" s="14" t="s">
        <v>70</v>
      </c>
      <c r="P94" s="78"/>
      <c r="Q94" s="62">
        <f t="shared" si="29"/>
        <v>0.08089980131888673</v>
      </c>
      <c r="R94" s="62">
        <f t="shared" si="29"/>
        <v>0.11438791115498734</v>
      </c>
      <c r="S94" s="955"/>
      <c r="T94" s="62">
        <f t="shared" si="30"/>
        <v>0.07706098540870038</v>
      </c>
      <c r="U94" s="955"/>
      <c r="V94" s="955"/>
      <c r="W94" s="955"/>
      <c r="X94" s="955"/>
      <c r="Y94" s="955"/>
      <c r="Z94" s="955"/>
    </row>
    <row r="95" spans="6:26" ht="19.5" customHeight="1">
      <c r="F95" s="992"/>
      <c r="G95" s="12" t="s">
        <v>74</v>
      </c>
      <c r="H95" s="12"/>
      <c r="I95" s="12"/>
      <c r="J95" s="12"/>
      <c r="K95" s="12"/>
      <c r="L95" s="12"/>
      <c r="M95" s="12"/>
      <c r="N95" s="12"/>
      <c r="O95" s="12"/>
      <c r="P95" s="79"/>
      <c r="Q95" s="62">
        <f t="shared" si="29"/>
        <v>0.3724949474285717</v>
      </c>
      <c r="R95" s="62">
        <f t="shared" si="29"/>
        <v>0.40037148205706724</v>
      </c>
      <c r="S95" s="955"/>
      <c r="T95" s="62">
        <f t="shared" si="30"/>
        <v>0.4951276630896717</v>
      </c>
      <c r="U95" s="955"/>
      <c r="V95" s="955"/>
      <c r="W95" s="955"/>
      <c r="X95" s="955"/>
      <c r="Y95" s="955"/>
      <c r="Z95" s="955"/>
    </row>
    <row r="96" spans="6:26" ht="19.5" customHeight="1">
      <c r="F96" s="992"/>
      <c r="G96" s="30"/>
      <c r="H96" s="30"/>
      <c r="I96" s="30"/>
      <c r="J96" s="30"/>
      <c r="K96" s="30"/>
      <c r="L96" s="30"/>
      <c r="M96" s="30"/>
      <c r="N96" s="30"/>
      <c r="O96" s="11" t="s">
        <v>69</v>
      </c>
      <c r="P96" s="78"/>
      <c r="Q96" s="62">
        <f t="shared" si="29"/>
        <v>0.2930616077650122</v>
      </c>
      <c r="R96" s="62">
        <f t="shared" si="29"/>
        <v>0.3595221458613354</v>
      </c>
      <c r="S96" s="955"/>
      <c r="T96" s="62">
        <f t="shared" si="30"/>
        <v>0.44289514315610257</v>
      </c>
      <c r="U96" s="955"/>
      <c r="V96" s="955"/>
      <c r="W96" s="955"/>
      <c r="X96" s="955"/>
      <c r="Y96" s="955"/>
      <c r="Z96" s="955"/>
    </row>
    <row r="97" spans="6:26" ht="19.5" customHeight="1">
      <c r="F97" s="993"/>
      <c r="G97" s="13"/>
      <c r="H97" s="13"/>
      <c r="I97" s="13"/>
      <c r="J97" s="13"/>
      <c r="K97" s="13"/>
      <c r="L97" s="13"/>
      <c r="M97" s="13"/>
      <c r="N97" s="13"/>
      <c r="O97" s="14" t="s">
        <v>70</v>
      </c>
      <c r="P97" s="79"/>
      <c r="Q97" s="62">
        <f t="shared" si="29"/>
        <v>0.07943333966355948</v>
      </c>
      <c r="R97" s="62">
        <f t="shared" si="29"/>
        <v>0.040849336195731875</v>
      </c>
      <c r="S97" s="955"/>
      <c r="T97" s="62">
        <f t="shared" si="30"/>
        <v>0.052232519933569144</v>
      </c>
      <c r="U97" s="955"/>
      <c r="V97" s="955"/>
      <c r="W97" s="955"/>
      <c r="X97" s="955"/>
      <c r="Y97" s="955"/>
      <c r="Z97" s="955"/>
    </row>
    <row r="98" spans="6:26" ht="19.5" customHeight="1">
      <c r="F98" s="984" t="s">
        <v>76</v>
      </c>
      <c r="G98" s="11" t="s">
        <v>80</v>
      </c>
      <c r="H98" s="12"/>
      <c r="I98" s="12"/>
      <c r="J98" s="12"/>
      <c r="K98" s="12"/>
      <c r="L98" s="12"/>
      <c r="M98" s="12"/>
      <c r="N98" s="12"/>
      <c r="O98" s="12"/>
      <c r="P98" s="8"/>
      <c r="Q98" s="62">
        <f t="shared" si="29"/>
        <v>0.7663437762511912</v>
      </c>
      <c r="R98" s="62">
        <f t="shared" si="29"/>
        <v>0.8153533398314411</v>
      </c>
      <c r="S98" s="955"/>
      <c r="T98" s="62">
        <f t="shared" si="30"/>
        <v>0.8510814587451256</v>
      </c>
      <c r="U98" s="955"/>
      <c r="V98" s="955"/>
      <c r="W98" s="955"/>
      <c r="X98" s="955"/>
      <c r="Y98" s="955"/>
      <c r="Z98" s="955"/>
    </row>
    <row r="99" spans="6:26" ht="19.5" customHeight="1">
      <c r="F99" s="985"/>
      <c r="G99" s="14" t="s">
        <v>81</v>
      </c>
      <c r="H99" s="17"/>
      <c r="I99" s="17"/>
      <c r="J99" s="17"/>
      <c r="K99" s="17"/>
      <c r="L99" s="17"/>
      <c r="M99" s="17"/>
      <c r="N99" s="17"/>
      <c r="O99" s="17"/>
      <c r="P99" s="26"/>
      <c r="Q99" s="62">
        <f t="shared" si="29"/>
        <v>0.23365622374880882</v>
      </c>
      <c r="R99" s="62">
        <f t="shared" si="29"/>
        <v>0.18464666016855888</v>
      </c>
      <c r="S99" s="955"/>
      <c r="T99" s="62">
        <f t="shared" si="30"/>
        <v>0.14891854125487433</v>
      </c>
      <c r="U99" s="955"/>
      <c r="V99" s="955"/>
      <c r="W99" s="955"/>
      <c r="X99" s="955"/>
      <c r="Y99" s="955"/>
      <c r="Z99" s="955"/>
    </row>
    <row r="100" spans="6:26" ht="19.5" customHeight="1" outlineLevel="1">
      <c r="F100" s="995" t="s">
        <v>400</v>
      </c>
      <c r="G100" s="23" t="s">
        <v>389</v>
      </c>
      <c r="H100" s="59"/>
      <c r="I100" s="59"/>
      <c r="J100" s="59"/>
      <c r="K100" s="59"/>
      <c r="L100" s="59"/>
      <c r="M100" s="59"/>
      <c r="N100" s="59"/>
      <c r="O100" s="27"/>
      <c r="P100" s="24"/>
      <c r="Q100" s="62">
        <f t="shared" si="29"/>
        <v>0.6678021968084418</v>
      </c>
      <c r="R100" s="62">
        <f t="shared" si="29"/>
        <v>0.6980618226442421</v>
      </c>
      <c r="S100" s="955"/>
      <c r="T100" s="62">
        <f t="shared" si="30"/>
        <v>0.6344305007328493</v>
      </c>
      <c r="U100" s="955"/>
      <c r="V100" s="955"/>
      <c r="W100" s="955"/>
      <c r="X100" s="955"/>
      <c r="Y100" s="955"/>
      <c r="Z100" s="955"/>
    </row>
    <row r="101" spans="6:26" ht="19.5" customHeight="1" outlineLevel="1">
      <c r="F101" s="996"/>
      <c r="G101" s="84"/>
      <c r="H101" s="74"/>
      <c r="I101" s="74"/>
      <c r="J101" s="74"/>
      <c r="K101" s="74"/>
      <c r="L101" s="74"/>
      <c r="M101" s="74"/>
      <c r="N101" s="85"/>
      <c r="O101" s="23" t="s">
        <v>49</v>
      </c>
      <c r="P101" s="83"/>
      <c r="Q101" s="62">
        <f t="shared" si="29"/>
        <v>0.31767225608526595</v>
      </c>
      <c r="R101" s="62">
        <f t="shared" si="29"/>
        <v>0.2509505195746258</v>
      </c>
      <c r="S101" s="955"/>
      <c r="T101" s="62">
        <f t="shared" si="30"/>
        <v>0.20483430106606526</v>
      </c>
      <c r="U101" s="955"/>
      <c r="V101" s="955"/>
      <c r="W101" s="955"/>
      <c r="X101" s="955"/>
      <c r="Y101" s="955"/>
      <c r="Z101" s="955"/>
    </row>
    <row r="102" spans="6:26" ht="19.5" customHeight="1" outlineLevel="1">
      <c r="F102" s="996"/>
      <c r="G102" s="84"/>
      <c r="H102" s="74"/>
      <c r="I102" s="74"/>
      <c r="J102" s="74"/>
      <c r="K102" s="74"/>
      <c r="L102" s="74"/>
      <c r="M102" s="74"/>
      <c r="N102" s="85"/>
      <c r="O102" s="23" t="s">
        <v>64</v>
      </c>
      <c r="P102" s="83"/>
      <c r="Q102" s="62">
        <f t="shared" si="29"/>
        <v>0.1287858846222187</v>
      </c>
      <c r="R102" s="62">
        <f t="shared" si="29"/>
        <v>0.17955916995932003</v>
      </c>
      <c r="S102" s="955"/>
      <c r="T102" s="62">
        <f t="shared" si="30"/>
        <v>0.12979321306508856</v>
      </c>
      <c r="U102" s="955"/>
      <c r="V102" s="955"/>
      <c r="W102" s="955"/>
      <c r="X102" s="955"/>
      <c r="Y102" s="955"/>
      <c r="Z102" s="955"/>
    </row>
    <row r="103" spans="6:26" ht="19.5" customHeight="1" outlineLevel="1">
      <c r="F103" s="996"/>
      <c r="G103" s="84"/>
      <c r="H103" s="74"/>
      <c r="I103" s="74"/>
      <c r="J103" s="74"/>
      <c r="K103" s="74"/>
      <c r="L103" s="74"/>
      <c r="M103" s="74"/>
      <c r="N103" s="74"/>
      <c r="O103" s="65" t="s">
        <v>65</v>
      </c>
      <c r="P103" s="83"/>
      <c r="Q103" s="62">
        <f t="shared" si="29"/>
        <v>0.2213440561009571</v>
      </c>
      <c r="R103" s="62">
        <f t="shared" si="29"/>
        <v>0.26755213311029624</v>
      </c>
      <c r="S103" s="955"/>
      <c r="T103" s="62">
        <f t="shared" si="30"/>
        <v>0.2998029866016955</v>
      </c>
      <c r="U103" s="955"/>
      <c r="V103" s="955"/>
      <c r="W103" s="955"/>
      <c r="X103" s="955"/>
      <c r="Y103" s="955"/>
      <c r="Z103" s="955"/>
    </row>
    <row r="104" spans="6:26" ht="19.5" customHeight="1" outlineLevel="1">
      <c r="F104" s="996"/>
      <c r="G104" s="23" t="s">
        <v>157</v>
      </c>
      <c r="H104" s="59"/>
      <c r="I104" s="59"/>
      <c r="J104" s="59"/>
      <c r="K104" s="59"/>
      <c r="L104" s="59"/>
      <c r="M104" s="59"/>
      <c r="N104" s="59"/>
      <c r="O104" s="52"/>
      <c r="P104" s="24"/>
      <c r="Q104" s="62">
        <f t="shared" si="29"/>
        <v>0.09854157944274945</v>
      </c>
      <c r="R104" s="62">
        <f t="shared" si="29"/>
        <v>0.11729151718719906</v>
      </c>
      <c r="S104" s="955"/>
      <c r="T104" s="62">
        <f t="shared" si="30"/>
        <v>0.2166509580122763</v>
      </c>
      <c r="U104" s="955"/>
      <c r="V104" s="955"/>
      <c r="W104" s="955"/>
      <c r="X104" s="955"/>
      <c r="Y104" s="955"/>
      <c r="Z104" s="955"/>
    </row>
    <row r="105" spans="6:26" ht="19.5" customHeight="1" outlineLevel="1">
      <c r="F105" s="996"/>
      <c r="G105" s="84"/>
      <c r="H105" s="74"/>
      <c r="I105" s="74"/>
      <c r="J105" s="74"/>
      <c r="K105" s="74"/>
      <c r="L105" s="74"/>
      <c r="M105" s="74"/>
      <c r="N105" s="85"/>
      <c r="O105" s="23" t="s">
        <v>49</v>
      </c>
      <c r="P105" s="83"/>
      <c r="Q105" s="62">
        <f t="shared" si="29"/>
        <v>0</v>
      </c>
      <c r="R105" s="62">
        <f t="shared" si="29"/>
        <v>0</v>
      </c>
      <c r="S105" s="955"/>
      <c r="T105" s="62">
        <f t="shared" si="30"/>
        <v>0</v>
      </c>
      <c r="U105" s="955"/>
      <c r="V105" s="955"/>
      <c r="W105" s="955"/>
      <c r="X105" s="955"/>
      <c r="Y105" s="955"/>
      <c r="Z105" s="955"/>
    </row>
    <row r="106" spans="6:26" ht="19.5" customHeight="1" outlineLevel="1">
      <c r="F106" s="996"/>
      <c r="G106" s="84"/>
      <c r="H106" s="74"/>
      <c r="I106" s="74"/>
      <c r="J106" s="74"/>
      <c r="K106" s="74"/>
      <c r="L106" s="74"/>
      <c r="M106" s="74"/>
      <c r="N106" s="85"/>
      <c r="O106" s="23" t="s">
        <v>64</v>
      </c>
      <c r="P106" s="83"/>
      <c r="Q106" s="62">
        <f t="shared" si="29"/>
        <v>0.026824027778694318</v>
      </c>
      <c r="R106" s="62">
        <f t="shared" si="29"/>
        <v>0.025321504436159943</v>
      </c>
      <c r="S106" s="955"/>
      <c r="T106" s="62">
        <f t="shared" si="30"/>
        <v>0.07355880145786929</v>
      </c>
      <c r="U106" s="955"/>
      <c r="V106" s="955"/>
      <c r="W106" s="955"/>
      <c r="X106" s="955"/>
      <c r="Y106" s="955"/>
      <c r="Z106" s="955"/>
    </row>
    <row r="107" spans="6:26" ht="19.5" customHeight="1" outlineLevel="1">
      <c r="F107" s="997"/>
      <c r="G107" s="84"/>
      <c r="H107" s="74"/>
      <c r="I107" s="74"/>
      <c r="J107" s="74"/>
      <c r="K107" s="74"/>
      <c r="L107" s="74"/>
      <c r="M107" s="74"/>
      <c r="N107" s="74"/>
      <c r="O107" s="65" t="s">
        <v>65</v>
      </c>
      <c r="P107" s="83"/>
      <c r="Q107" s="62">
        <f t="shared" si="29"/>
        <v>0.07171755166405515</v>
      </c>
      <c r="R107" s="62">
        <f t="shared" si="29"/>
        <v>0.09197001275103911</v>
      </c>
      <c r="S107" s="955"/>
      <c r="T107" s="62">
        <f t="shared" si="30"/>
        <v>0.14309215655440702</v>
      </c>
      <c r="U107" s="955"/>
      <c r="V107" s="955"/>
      <c r="W107" s="955"/>
      <c r="X107" s="955"/>
      <c r="Y107" s="955"/>
      <c r="Z107" s="955"/>
    </row>
    <row r="108" spans="6:26" ht="19.5" customHeight="1">
      <c r="F108" s="984" t="s">
        <v>399</v>
      </c>
      <c r="G108" s="23" t="s">
        <v>2</v>
      </c>
      <c r="H108" s="81"/>
      <c r="I108" s="81"/>
      <c r="J108" s="81"/>
      <c r="K108" s="81"/>
      <c r="L108" s="81"/>
      <c r="M108" s="81"/>
      <c r="N108" s="81"/>
      <c r="O108" s="52"/>
      <c r="P108" s="24"/>
      <c r="Q108" s="62">
        <f t="shared" si="29"/>
        <v>0.1550783200508569</v>
      </c>
      <c r="R108" s="62">
        <f t="shared" si="29"/>
        <v>0.1731773273778488</v>
      </c>
      <c r="S108" s="955"/>
      <c r="T108" s="62">
        <f t="shared" si="30"/>
        <v>0.0949121211095784</v>
      </c>
      <c r="U108" s="955"/>
      <c r="V108" s="955"/>
      <c r="W108" s="955"/>
      <c r="X108" s="955"/>
      <c r="Y108" s="955"/>
      <c r="Z108" s="955"/>
    </row>
    <row r="109" spans="6:26" ht="19.5" customHeight="1">
      <c r="F109" s="998"/>
      <c r="G109" s="23" t="s">
        <v>4</v>
      </c>
      <c r="H109" s="81"/>
      <c r="I109" s="81"/>
      <c r="J109" s="81"/>
      <c r="K109" s="81"/>
      <c r="L109" s="81"/>
      <c r="M109" s="81"/>
      <c r="N109" s="81"/>
      <c r="O109" s="52"/>
      <c r="P109" s="24"/>
      <c r="Q109" s="62">
        <f t="shared" si="29"/>
        <v>0.31015052984481656</v>
      </c>
      <c r="R109" s="62">
        <f t="shared" si="29"/>
        <v>0.3297236318072093</v>
      </c>
      <c r="S109" s="955"/>
      <c r="T109" s="62">
        <f t="shared" si="30"/>
        <v>0.3038123427890475</v>
      </c>
      <c r="U109" s="955"/>
      <c r="V109" s="955"/>
      <c r="W109" s="955"/>
      <c r="X109" s="955"/>
      <c r="Y109" s="955"/>
      <c r="Z109" s="955"/>
    </row>
    <row r="110" spans="6:26" ht="19.5" customHeight="1">
      <c r="F110" s="998"/>
      <c r="G110" s="23" t="s">
        <v>5</v>
      </c>
      <c r="H110" s="81"/>
      <c r="I110" s="81"/>
      <c r="J110" s="81"/>
      <c r="K110" s="81"/>
      <c r="L110" s="81"/>
      <c r="M110" s="81"/>
      <c r="N110" s="81"/>
      <c r="O110" s="52"/>
      <c r="P110" s="24"/>
      <c r="Q110" s="62">
        <f t="shared" si="29"/>
        <v>0.30111492635551773</v>
      </c>
      <c r="R110" s="62">
        <f t="shared" si="29"/>
        <v>0.31245238064638303</v>
      </c>
      <c r="S110" s="955"/>
      <c r="T110" s="62">
        <f t="shared" si="30"/>
        <v>0.4523569948464997</v>
      </c>
      <c r="U110" s="955"/>
      <c r="V110" s="955"/>
      <c r="W110" s="955"/>
      <c r="X110" s="955"/>
      <c r="Y110" s="955"/>
      <c r="Z110" s="955"/>
    </row>
    <row r="111" spans="6:26" ht="19.5" customHeight="1">
      <c r="F111" s="985"/>
      <c r="G111" s="65" t="s">
        <v>6</v>
      </c>
      <c r="H111" s="81"/>
      <c r="I111" s="81"/>
      <c r="J111" s="81"/>
      <c r="K111" s="81"/>
      <c r="L111" s="81"/>
      <c r="M111" s="81"/>
      <c r="N111" s="81"/>
      <c r="O111" s="25"/>
      <c r="P111" s="24"/>
      <c r="Q111" s="62">
        <f t="shared" si="29"/>
        <v>0</v>
      </c>
      <c r="R111" s="62">
        <f t="shared" si="29"/>
        <v>0</v>
      </c>
      <c r="S111" s="956"/>
      <c r="T111" s="62">
        <f t="shared" si="30"/>
        <v>0</v>
      </c>
      <c r="U111" s="956"/>
      <c r="V111" s="956"/>
      <c r="W111" s="956"/>
      <c r="X111" s="956"/>
      <c r="Y111" s="956"/>
      <c r="Z111" s="956"/>
    </row>
    <row r="113" spans="6:26" ht="24.75" customHeight="1">
      <c r="F113" s="791" t="s">
        <v>17</v>
      </c>
      <c r="G113" s="791"/>
      <c r="O113" s="792" t="s">
        <v>379</v>
      </c>
      <c r="P113" s="792"/>
      <c r="Q113" s="792"/>
      <c r="R113" s="792"/>
      <c r="S113" s="792"/>
      <c r="T113" s="792"/>
      <c r="U113" s="792"/>
      <c r="V113" s="792"/>
      <c r="W113" s="792"/>
      <c r="X113" s="792"/>
      <c r="Y113" s="792"/>
      <c r="Z113" s="792"/>
    </row>
    <row r="114" spans="15:26" ht="25.5" customHeight="1">
      <c r="O114" s="792"/>
      <c r="P114" s="792"/>
      <c r="Q114" s="792"/>
      <c r="R114" s="792"/>
      <c r="S114" s="792"/>
      <c r="T114" s="792"/>
      <c r="U114" s="792"/>
      <c r="V114" s="792"/>
      <c r="W114" s="792"/>
      <c r="X114" s="792"/>
      <c r="Y114" s="792"/>
      <c r="Z114" s="792"/>
    </row>
    <row r="115" spans="15:26" ht="21.75" customHeight="1">
      <c r="O115" s="792"/>
      <c r="P115" s="792"/>
      <c r="Q115" s="792"/>
      <c r="R115" s="792"/>
      <c r="S115" s="792"/>
      <c r="T115" s="792"/>
      <c r="U115" s="792"/>
      <c r="V115" s="792"/>
      <c r="W115" s="792"/>
      <c r="X115" s="792"/>
      <c r="Y115" s="792"/>
      <c r="Z115" s="792"/>
    </row>
    <row r="116" ht="6.75" customHeight="1"/>
    <row r="117" spans="6:26" ht="18.75" customHeight="1">
      <c r="F117" s="791" t="s">
        <v>18</v>
      </c>
      <c r="G117" s="791"/>
      <c r="O117" s="792" t="s">
        <v>344</v>
      </c>
      <c r="P117" s="792"/>
      <c r="Q117" s="792"/>
      <c r="R117" s="792"/>
      <c r="S117" s="792"/>
      <c r="T117" s="792"/>
      <c r="U117" s="792"/>
      <c r="V117" s="792"/>
      <c r="W117" s="792"/>
      <c r="X117" s="792"/>
      <c r="Y117" s="792"/>
      <c r="Z117" s="792"/>
    </row>
    <row r="118" ht="8.25" customHeight="1"/>
    <row r="119" spans="6:26" ht="16.5" customHeight="1">
      <c r="F119" s="791" t="s">
        <v>199</v>
      </c>
      <c r="G119" s="791"/>
      <c r="O119" s="792" t="s">
        <v>345</v>
      </c>
      <c r="P119" s="792"/>
      <c r="Q119" s="792"/>
      <c r="R119" s="792"/>
      <c r="S119" s="792"/>
      <c r="T119" s="792"/>
      <c r="U119" s="792"/>
      <c r="V119" s="792"/>
      <c r="W119" s="792"/>
      <c r="X119" s="792"/>
      <c r="Y119" s="792"/>
      <c r="Z119" s="792"/>
    </row>
    <row r="121" spans="6:15" ht="18" customHeight="1">
      <c r="F121" s="791" t="s">
        <v>82</v>
      </c>
      <c r="G121" s="791"/>
      <c r="O121" s="2" t="s">
        <v>451</v>
      </c>
    </row>
  </sheetData>
  <sheetProtection/>
  <mergeCells count="131">
    <mergeCell ref="Z53:Z57"/>
    <mergeCell ref="Y45:Y46"/>
    <mergeCell ref="O41:P41"/>
    <mergeCell ref="O42:P42"/>
    <mergeCell ref="O43:P43"/>
    <mergeCell ref="O36:P36"/>
    <mergeCell ref="O38:P38"/>
    <mergeCell ref="Y25:Y26"/>
    <mergeCell ref="Z29:Z31"/>
    <mergeCell ref="O50:P50"/>
    <mergeCell ref="O39:P39"/>
    <mergeCell ref="O29:P29"/>
    <mergeCell ref="Y37:Y39"/>
    <mergeCell ref="Y33:Y35"/>
    <mergeCell ref="Y27:Y28"/>
    <mergeCell ref="Z37:Z39"/>
    <mergeCell ref="F121:G121"/>
    <mergeCell ref="Y29:Y31"/>
    <mergeCell ref="Y64:Y86"/>
    <mergeCell ref="Y89:Y111"/>
    <mergeCell ref="U89:U111"/>
    <mergeCell ref="W89:W111"/>
    <mergeCell ref="F64:F72"/>
    <mergeCell ref="F100:F107"/>
    <mergeCell ref="F108:F111"/>
    <mergeCell ref="O46:P46"/>
    <mergeCell ref="O33:P33"/>
    <mergeCell ref="O34:P34"/>
    <mergeCell ref="O44:P44"/>
    <mergeCell ref="O40:P40"/>
    <mergeCell ref="O32:P32"/>
    <mergeCell ref="O45:P45"/>
    <mergeCell ref="O35:P35"/>
    <mergeCell ref="G29:G30"/>
    <mergeCell ref="F53:F57"/>
    <mergeCell ref="Y53:Y57"/>
    <mergeCell ref="F119:G119"/>
    <mergeCell ref="O119:Z119"/>
    <mergeCell ref="F113:G113"/>
    <mergeCell ref="O113:Z115"/>
    <mergeCell ref="F117:G117"/>
    <mergeCell ref="O117:Z117"/>
    <mergeCell ref="Z64:Z86"/>
    <mergeCell ref="Z89:Z111"/>
    <mergeCell ref="X89:X111"/>
    <mergeCell ref="F73:F74"/>
    <mergeCell ref="F98:F99"/>
    <mergeCell ref="F75:F82"/>
    <mergeCell ref="F83:F86"/>
    <mergeCell ref="F89:F97"/>
    <mergeCell ref="R6:R7"/>
    <mergeCell ref="Y13:Y14"/>
    <mergeCell ref="O13:P13"/>
    <mergeCell ref="O14:P14"/>
    <mergeCell ref="O30:P30"/>
    <mergeCell ref="O25:P25"/>
    <mergeCell ref="O31:P31"/>
    <mergeCell ref="O15:P15"/>
    <mergeCell ref="O16:P16"/>
    <mergeCell ref="O26:P26"/>
    <mergeCell ref="O19:P19"/>
    <mergeCell ref="O17:P17"/>
    <mergeCell ref="O18:P18"/>
    <mergeCell ref="O24:P24"/>
    <mergeCell ref="O5:P9"/>
    <mergeCell ref="O10:P10"/>
    <mergeCell ref="O11:P11"/>
    <mergeCell ref="O12:P12"/>
    <mergeCell ref="O21:P21"/>
    <mergeCell ref="Y4:Z4"/>
    <mergeCell ref="S89:S111"/>
    <mergeCell ref="S6:S7"/>
    <mergeCell ref="S60:S61"/>
    <mergeCell ref="V89:V111"/>
    <mergeCell ref="T59:Z59"/>
    <mergeCell ref="Y60:Y63"/>
    <mergeCell ref="Z60:Z63"/>
    <mergeCell ref="U60:U62"/>
    <mergeCell ref="W62:W63"/>
    <mergeCell ref="X62:X63"/>
    <mergeCell ref="Z13:Z14"/>
    <mergeCell ref="Z40:Z41"/>
    <mergeCell ref="Y40:Y43"/>
    <mergeCell ref="Z42:Z43"/>
    <mergeCell ref="Y10:Y12"/>
    <mergeCell ref="U6:U8"/>
    <mergeCell ref="Z10:Z11"/>
    <mergeCell ref="W7:X7"/>
    <mergeCell ref="T5:Z5"/>
    <mergeCell ref="Y6:Y9"/>
    <mergeCell ref="Z6:Z9"/>
    <mergeCell ref="W8:W9"/>
    <mergeCell ref="X8:X9"/>
    <mergeCell ref="B4:B9"/>
    <mergeCell ref="C4:C9"/>
    <mergeCell ref="D4:D9"/>
    <mergeCell ref="E4:E9"/>
    <mergeCell ref="O20:P20"/>
    <mergeCell ref="G22:G28"/>
    <mergeCell ref="O27:P27"/>
    <mergeCell ref="O28:P28"/>
    <mergeCell ref="O22:P22"/>
    <mergeCell ref="O23:P23"/>
    <mergeCell ref="M6:M9"/>
    <mergeCell ref="G5:G9"/>
    <mergeCell ref="J5:M5"/>
    <mergeCell ref="H6:H9"/>
    <mergeCell ref="I6:I9"/>
    <mergeCell ref="J6:J9"/>
    <mergeCell ref="K6:K9"/>
    <mergeCell ref="L6:L9"/>
    <mergeCell ref="N5:N9"/>
    <mergeCell ref="F5:F9"/>
    <mergeCell ref="F10:F21"/>
    <mergeCell ref="F22:F30"/>
    <mergeCell ref="H5:I5"/>
    <mergeCell ref="B59:C63"/>
    <mergeCell ref="D59:D63"/>
    <mergeCell ref="E59:E63"/>
    <mergeCell ref="Y18:Y19"/>
    <mergeCell ref="O49:P49"/>
    <mergeCell ref="F31:F49"/>
    <mergeCell ref="G31:G48"/>
    <mergeCell ref="O47:P47"/>
    <mergeCell ref="O48:P48"/>
    <mergeCell ref="G10:G20"/>
    <mergeCell ref="F59:P63"/>
    <mergeCell ref="O37:P37"/>
    <mergeCell ref="F51:P51"/>
    <mergeCell ref="R60:R61"/>
    <mergeCell ref="W61:X61"/>
  </mergeCells>
  <dataValidations count="1">
    <dataValidation type="list" allowBlank="1" showInputMessage="1" showErrorMessage="1" sqref="H10:M50">
      <formula1>"○"</formula1>
    </dataValidation>
  </dataValidations>
  <printOptions/>
  <pageMargins left="0.58" right="0.45" top="0.984" bottom="0.984" header="0.512" footer="0.512"/>
  <pageSetup horizontalDpi="400" verticalDpi="400" orientation="portrait" paperSize="9" scale="61" r:id="rId3"/>
  <rowBreaks count="1" manualBreakCount="1">
    <brk id="57" max="21"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2:U62"/>
  <sheetViews>
    <sheetView view="pageBreakPreview" zoomScale="85" zoomScaleSheetLayoutView="85" zoomScalePageLayoutView="0" workbookViewId="0" topLeftCell="A1">
      <selection activeCell="A31" sqref="A31:IV31"/>
    </sheetView>
  </sheetViews>
  <sheetFormatPr defaultColWidth="9.33203125" defaultRowHeight="11.25" outlineLevelRow="1" outlineLevelCol="1"/>
  <cols>
    <col min="1" max="1" width="7.5" style="2" customWidth="1"/>
    <col min="2" max="2" width="5.66015625" style="2" customWidth="1"/>
    <col min="3" max="3" width="5.5" style="2" customWidth="1"/>
    <col min="4" max="4" width="8.16015625" style="2" customWidth="1"/>
    <col min="5" max="5" width="9" style="2" customWidth="1"/>
    <col min="6" max="6" width="17.83203125" style="2" customWidth="1"/>
    <col min="7" max="7" width="10" style="2" customWidth="1"/>
    <col min="8" max="8" width="13" style="2" customWidth="1" outlineLevel="1"/>
    <col min="9" max="9" width="11.83203125" style="2" customWidth="1" outlineLevel="1"/>
    <col min="10" max="10" width="10.66015625" style="2" customWidth="1"/>
    <col min="11" max="11" width="10.16015625" style="2" customWidth="1"/>
    <col min="12" max="12" width="8" style="2" customWidth="1"/>
    <col min="13" max="13" width="10" style="2" customWidth="1"/>
    <col min="14" max="14" width="9.83203125" style="2" customWidth="1"/>
    <col min="15" max="15" width="8.5" style="2" customWidth="1"/>
    <col min="16" max="16" width="10" style="2" customWidth="1"/>
    <col min="17" max="17" width="9.66015625" style="2" customWidth="1"/>
    <col min="18" max="18" width="7.83203125" style="2" customWidth="1"/>
    <col min="19" max="19" width="10" style="2" customWidth="1"/>
    <col min="20" max="20" width="9.66015625" style="2" customWidth="1"/>
    <col min="21" max="21" width="7.83203125" style="2" customWidth="1"/>
    <col min="22" max="16384" width="9.33203125" style="2" customWidth="1"/>
  </cols>
  <sheetData>
    <row r="2" spans="1:4" ht="21.75" customHeight="1">
      <c r="A2" s="1" t="s">
        <v>197</v>
      </c>
      <c r="B2" s="1"/>
      <c r="C2" s="1"/>
      <c r="D2" s="1"/>
    </row>
    <row r="3" ht="14.25" customHeight="1"/>
    <row r="4" ht="9" customHeight="1"/>
    <row r="5" spans="2:21" ht="36.75" customHeight="1">
      <c r="B5" s="950" t="s">
        <v>48</v>
      </c>
      <c r="C5" s="950" t="s">
        <v>66</v>
      </c>
      <c r="D5" s="1005" t="s">
        <v>105</v>
      </c>
      <c r="E5" s="976" t="s">
        <v>71</v>
      </c>
      <c r="F5" s="977"/>
      <c r="G5" s="1005" t="s">
        <v>194</v>
      </c>
      <c r="H5" s="1008" t="s">
        <v>189</v>
      </c>
      <c r="I5" s="720"/>
      <c r="J5" s="1008" t="s">
        <v>190</v>
      </c>
      <c r="K5" s="1008"/>
      <c r="L5" s="720"/>
      <c r="M5" s="1008" t="s">
        <v>410</v>
      </c>
      <c r="N5" s="1008"/>
      <c r="O5" s="720"/>
      <c r="P5" s="1008" t="s">
        <v>439</v>
      </c>
      <c r="Q5" s="1008"/>
      <c r="R5" s="720"/>
      <c r="S5" s="1008" t="s">
        <v>466</v>
      </c>
      <c r="T5" s="1008"/>
      <c r="U5" s="720"/>
    </row>
    <row r="6" spans="2:21" ht="10.5" customHeight="1">
      <c r="B6" s="736"/>
      <c r="C6" s="736"/>
      <c r="D6" s="1006"/>
      <c r="E6" s="978"/>
      <c r="F6" s="979"/>
      <c r="G6" s="1006"/>
      <c r="H6" s="929" t="s">
        <v>155</v>
      </c>
      <c r="I6" s="1005" t="s">
        <v>453</v>
      </c>
      <c r="J6" s="1009" t="s">
        <v>155</v>
      </c>
      <c r="K6" s="1005" t="s">
        <v>453</v>
      </c>
      <c r="L6" s="1005" t="s">
        <v>198</v>
      </c>
      <c r="M6" s="1009" t="s">
        <v>155</v>
      </c>
      <c r="N6" s="1005" t="s">
        <v>453</v>
      </c>
      <c r="O6" s="1005" t="s">
        <v>198</v>
      </c>
      <c r="P6" s="1009" t="s">
        <v>155</v>
      </c>
      <c r="Q6" s="1005" t="s">
        <v>453</v>
      </c>
      <c r="R6" s="1005" t="s">
        <v>198</v>
      </c>
      <c r="S6" s="1009" t="s">
        <v>155</v>
      </c>
      <c r="T6" s="1005" t="s">
        <v>453</v>
      </c>
      <c r="U6" s="1005" t="s">
        <v>198</v>
      </c>
    </row>
    <row r="7" spans="2:21" ht="21.75" customHeight="1">
      <c r="B7" s="736"/>
      <c r="C7" s="736"/>
      <c r="D7" s="1006"/>
      <c r="E7" s="978"/>
      <c r="F7" s="979"/>
      <c r="G7" s="1006"/>
      <c r="H7" s="932"/>
      <c r="I7" s="1006"/>
      <c r="J7" s="963"/>
      <c r="K7" s="1006"/>
      <c r="L7" s="1006"/>
      <c r="M7" s="963"/>
      <c r="N7" s="1006"/>
      <c r="O7" s="1006"/>
      <c r="P7" s="963"/>
      <c r="Q7" s="1006"/>
      <c r="R7" s="1006"/>
      <c r="S7" s="963"/>
      <c r="T7" s="1006"/>
      <c r="U7" s="1006"/>
    </row>
    <row r="8" spans="2:21" ht="11.25" customHeight="1">
      <c r="B8" s="737"/>
      <c r="C8" s="737"/>
      <c r="D8" s="1007"/>
      <c r="E8" s="980"/>
      <c r="F8" s="981"/>
      <c r="G8" s="1007"/>
      <c r="H8" s="935"/>
      <c r="I8" s="1007"/>
      <c r="J8" s="961"/>
      <c r="K8" s="1007"/>
      <c r="L8" s="1007"/>
      <c r="M8" s="961"/>
      <c r="N8" s="1007"/>
      <c r="O8" s="1007"/>
      <c r="P8" s="961"/>
      <c r="Q8" s="1007"/>
      <c r="R8" s="1007"/>
      <c r="S8" s="961"/>
      <c r="T8" s="1007"/>
      <c r="U8" s="1007"/>
    </row>
    <row r="9" spans="2:21" ht="24" customHeight="1">
      <c r="B9" s="924" t="s">
        <v>49</v>
      </c>
      <c r="C9" s="999" t="s">
        <v>69</v>
      </c>
      <c r="D9" s="5" t="s">
        <v>8</v>
      </c>
      <c r="E9" s="974" t="s">
        <v>19</v>
      </c>
      <c r="F9" s="975"/>
      <c r="G9" s="60" t="s">
        <v>174</v>
      </c>
      <c r="H9" s="21">
        <v>0.0583</v>
      </c>
      <c r="I9" s="6" t="s">
        <v>16</v>
      </c>
      <c r="J9" s="66">
        <v>0.059</v>
      </c>
      <c r="K9" s="6" t="s">
        <v>16</v>
      </c>
      <c r="L9" s="6" t="s">
        <v>16</v>
      </c>
      <c r="M9" s="66">
        <v>0.059</v>
      </c>
      <c r="N9" s="6" t="s">
        <v>16</v>
      </c>
      <c r="O9" s="6" t="s">
        <v>16</v>
      </c>
      <c r="P9" s="66">
        <v>0.059</v>
      </c>
      <c r="Q9" s="6" t="s">
        <v>16</v>
      </c>
      <c r="R9" s="6" t="s">
        <v>16</v>
      </c>
      <c r="S9" s="66">
        <v>0.059</v>
      </c>
      <c r="T9" s="6" t="s">
        <v>16</v>
      </c>
      <c r="U9" s="6" t="s">
        <v>16</v>
      </c>
    </row>
    <row r="10" spans="2:21" ht="24" customHeight="1">
      <c r="B10" s="856"/>
      <c r="C10" s="999"/>
      <c r="D10" s="5" t="s">
        <v>84</v>
      </c>
      <c r="E10" s="974" t="s">
        <v>20</v>
      </c>
      <c r="F10" s="975"/>
      <c r="G10" s="60" t="s">
        <v>174</v>
      </c>
      <c r="H10" s="21">
        <v>0.1415</v>
      </c>
      <c r="I10" s="6" t="s">
        <v>16</v>
      </c>
      <c r="J10" s="66">
        <v>0.1415</v>
      </c>
      <c r="K10" s="6" t="s">
        <v>16</v>
      </c>
      <c r="L10" s="6" t="s">
        <v>16</v>
      </c>
      <c r="M10" s="66">
        <v>0.1415</v>
      </c>
      <c r="N10" s="6" t="s">
        <v>16</v>
      </c>
      <c r="O10" s="6" t="s">
        <v>16</v>
      </c>
      <c r="P10" s="66">
        <v>0.1415</v>
      </c>
      <c r="Q10" s="6" t="s">
        <v>16</v>
      </c>
      <c r="R10" s="6" t="s">
        <v>16</v>
      </c>
      <c r="S10" s="66">
        <v>0.1415</v>
      </c>
      <c r="T10" s="6" t="s">
        <v>16</v>
      </c>
      <c r="U10" s="6" t="s">
        <v>16</v>
      </c>
    </row>
    <row r="11" spans="2:21" ht="24" customHeight="1">
      <c r="B11" s="856"/>
      <c r="C11" s="999"/>
      <c r="D11" s="5" t="s">
        <v>85</v>
      </c>
      <c r="E11" s="974" t="s">
        <v>442</v>
      </c>
      <c r="F11" s="975"/>
      <c r="G11" s="60" t="s">
        <v>174</v>
      </c>
      <c r="H11" s="21">
        <v>0.0764</v>
      </c>
      <c r="I11" s="6" t="s">
        <v>16</v>
      </c>
      <c r="J11" s="66">
        <v>0.078</v>
      </c>
      <c r="K11" s="6" t="s">
        <v>16</v>
      </c>
      <c r="L11" s="6" t="s">
        <v>16</v>
      </c>
      <c r="M11" s="66">
        <v>0.078</v>
      </c>
      <c r="N11" s="6" t="s">
        <v>16</v>
      </c>
      <c r="O11" s="6" t="s">
        <v>16</v>
      </c>
      <c r="P11" s="66">
        <v>0.078</v>
      </c>
      <c r="Q11" s="6" t="s">
        <v>16</v>
      </c>
      <c r="R11" s="6" t="s">
        <v>16</v>
      </c>
      <c r="S11" s="66">
        <v>0.078</v>
      </c>
      <c r="T11" s="6" t="s">
        <v>16</v>
      </c>
      <c r="U11" s="6" t="s">
        <v>16</v>
      </c>
    </row>
    <row r="12" spans="2:21" ht="24" customHeight="1">
      <c r="B12" s="856"/>
      <c r="C12" s="999"/>
      <c r="D12" s="6" t="s">
        <v>86</v>
      </c>
      <c r="E12" s="974" t="s">
        <v>22</v>
      </c>
      <c r="F12" s="975"/>
      <c r="G12" s="60" t="s">
        <v>174</v>
      </c>
      <c r="H12" s="21">
        <v>0.1531</v>
      </c>
      <c r="I12" s="6" t="s">
        <v>123</v>
      </c>
      <c r="J12" s="66">
        <v>0.133</v>
      </c>
      <c r="K12" s="6" t="s">
        <v>16</v>
      </c>
      <c r="L12" s="6" t="s">
        <v>18</v>
      </c>
      <c r="M12" s="66">
        <v>0.133</v>
      </c>
      <c r="N12" s="6" t="s">
        <v>16</v>
      </c>
      <c r="O12" s="6" t="s">
        <v>16</v>
      </c>
      <c r="P12" s="66">
        <v>0.133</v>
      </c>
      <c r="Q12" s="6" t="s">
        <v>16</v>
      </c>
      <c r="R12" s="6" t="s">
        <v>16</v>
      </c>
      <c r="S12" s="66">
        <v>0.133</v>
      </c>
      <c r="T12" s="6" t="s">
        <v>16</v>
      </c>
      <c r="U12" s="6" t="s">
        <v>16</v>
      </c>
    </row>
    <row r="13" spans="2:21" ht="24" customHeight="1">
      <c r="B13" s="856"/>
      <c r="C13" s="999"/>
      <c r="D13" s="6" t="s">
        <v>89</v>
      </c>
      <c r="E13" s="974" t="s">
        <v>25</v>
      </c>
      <c r="F13" s="975"/>
      <c r="G13" s="60" t="s">
        <v>174</v>
      </c>
      <c r="H13" s="21">
        <v>0.1543</v>
      </c>
      <c r="I13" s="6" t="s">
        <v>123</v>
      </c>
      <c r="J13" s="66">
        <v>0.137</v>
      </c>
      <c r="K13" s="6" t="s">
        <v>16</v>
      </c>
      <c r="L13" s="6" t="s">
        <v>18</v>
      </c>
      <c r="M13" s="66">
        <v>0.137</v>
      </c>
      <c r="N13" s="6" t="s">
        <v>16</v>
      </c>
      <c r="O13" s="6" t="s">
        <v>16</v>
      </c>
      <c r="P13" s="66">
        <v>0.137</v>
      </c>
      <c r="Q13" s="6" t="s">
        <v>16</v>
      </c>
      <c r="R13" s="6" t="s">
        <v>16</v>
      </c>
      <c r="S13" s="66">
        <v>0.137</v>
      </c>
      <c r="T13" s="6" t="s">
        <v>16</v>
      </c>
      <c r="U13" s="6" t="s">
        <v>16</v>
      </c>
    </row>
    <row r="14" spans="2:21" ht="24" customHeight="1">
      <c r="B14" s="856"/>
      <c r="C14" s="999"/>
      <c r="D14" s="6" t="s">
        <v>385</v>
      </c>
      <c r="E14" s="974" t="s">
        <v>387</v>
      </c>
      <c r="F14" s="975"/>
      <c r="G14" s="60" t="s">
        <v>174</v>
      </c>
      <c r="H14" s="6" t="s">
        <v>16</v>
      </c>
      <c r="I14" s="6" t="s">
        <v>16</v>
      </c>
      <c r="J14" s="6" t="s">
        <v>16</v>
      </c>
      <c r="K14" s="6" t="s">
        <v>16</v>
      </c>
      <c r="L14" s="6" t="s">
        <v>16</v>
      </c>
      <c r="M14" s="66">
        <v>0.122</v>
      </c>
      <c r="N14" s="6" t="s">
        <v>16</v>
      </c>
      <c r="O14" s="6" t="s">
        <v>16</v>
      </c>
      <c r="P14" s="66">
        <v>0.122</v>
      </c>
      <c r="Q14" s="6" t="s">
        <v>16</v>
      </c>
      <c r="R14" s="6" t="s">
        <v>16</v>
      </c>
      <c r="S14" s="66">
        <v>0.122</v>
      </c>
      <c r="T14" s="6" t="s">
        <v>16</v>
      </c>
      <c r="U14" s="6" t="s">
        <v>16</v>
      </c>
    </row>
    <row r="15" spans="2:21" ht="24" customHeight="1">
      <c r="B15" s="856"/>
      <c r="C15" s="999"/>
      <c r="D15" s="6" t="s">
        <v>416</v>
      </c>
      <c r="E15" s="974" t="s">
        <v>418</v>
      </c>
      <c r="F15" s="975"/>
      <c r="G15" s="60" t="s">
        <v>174</v>
      </c>
      <c r="H15" s="6" t="s">
        <v>16</v>
      </c>
      <c r="I15" s="6" t="s">
        <v>16</v>
      </c>
      <c r="J15" s="6" t="s">
        <v>16</v>
      </c>
      <c r="K15" s="6" t="s">
        <v>16</v>
      </c>
      <c r="L15" s="6" t="s">
        <v>16</v>
      </c>
      <c r="M15" s="6" t="s">
        <v>16</v>
      </c>
      <c r="N15" s="6" t="s">
        <v>16</v>
      </c>
      <c r="O15" s="6" t="s">
        <v>16</v>
      </c>
      <c r="P15" s="66">
        <v>0.139</v>
      </c>
      <c r="Q15" s="6" t="s">
        <v>16</v>
      </c>
      <c r="R15" s="6" t="s">
        <v>16</v>
      </c>
      <c r="S15" s="66">
        <v>0.139</v>
      </c>
      <c r="T15" s="6" t="s">
        <v>16</v>
      </c>
      <c r="U15" s="6" t="s">
        <v>16</v>
      </c>
    </row>
    <row r="16" spans="2:21" ht="24" customHeight="1">
      <c r="B16" s="856"/>
      <c r="C16" s="999"/>
      <c r="D16" s="6" t="s">
        <v>417</v>
      </c>
      <c r="E16" s="974" t="s">
        <v>419</v>
      </c>
      <c r="F16" s="975"/>
      <c r="G16" s="141" t="s">
        <v>174</v>
      </c>
      <c r="H16" s="120" t="s">
        <v>16</v>
      </c>
      <c r="I16" s="120" t="s">
        <v>16</v>
      </c>
      <c r="J16" s="120" t="s">
        <v>16</v>
      </c>
      <c r="K16" s="120" t="s">
        <v>16</v>
      </c>
      <c r="L16" s="120" t="s">
        <v>16</v>
      </c>
      <c r="M16" s="120" t="s">
        <v>16</v>
      </c>
      <c r="N16" s="120" t="s">
        <v>16</v>
      </c>
      <c r="O16" s="120" t="s">
        <v>16</v>
      </c>
      <c r="P16" s="66">
        <v>0.097</v>
      </c>
      <c r="Q16" s="120" t="s">
        <v>16</v>
      </c>
      <c r="R16" s="120" t="s">
        <v>16</v>
      </c>
      <c r="S16" s="66">
        <v>0.097</v>
      </c>
      <c r="T16" s="120" t="s">
        <v>16</v>
      </c>
      <c r="U16" s="120" t="s">
        <v>16</v>
      </c>
    </row>
    <row r="17" spans="2:21" ht="24" customHeight="1">
      <c r="B17" s="856"/>
      <c r="C17" s="999"/>
      <c r="D17" s="6" t="s">
        <v>462</v>
      </c>
      <c r="E17" s="974" t="s">
        <v>464</v>
      </c>
      <c r="F17" s="975"/>
      <c r="G17" s="141" t="s">
        <v>174</v>
      </c>
      <c r="H17" s="120" t="s">
        <v>16</v>
      </c>
      <c r="I17" s="120" t="s">
        <v>16</v>
      </c>
      <c r="J17" s="120" t="s">
        <v>16</v>
      </c>
      <c r="K17" s="120" t="s">
        <v>16</v>
      </c>
      <c r="L17" s="120" t="s">
        <v>16</v>
      </c>
      <c r="M17" s="120" t="s">
        <v>16</v>
      </c>
      <c r="N17" s="120" t="s">
        <v>16</v>
      </c>
      <c r="O17" s="120" t="s">
        <v>16</v>
      </c>
      <c r="P17" s="66" t="s">
        <v>16</v>
      </c>
      <c r="Q17" s="120" t="s">
        <v>16</v>
      </c>
      <c r="R17" s="120" t="s">
        <v>16</v>
      </c>
      <c r="S17" s="66">
        <v>0.146</v>
      </c>
      <c r="T17" s="120" t="s">
        <v>16</v>
      </c>
      <c r="U17" s="120" t="s">
        <v>16</v>
      </c>
    </row>
    <row r="18" spans="2:21" ht="24" customHeight="1">
      <c r="B18" s="856"/>
      <c r="C18" s="999"/>
      <c r="D18" s="6" t="s">
        <v>463</v>
      </c>
      <c r="E18" s="974" t="s">
        <v>465</v>
      </c>
      <c r="F18" s="975"/>
      <c r="G18" s="141" t="s">
        <v>174</v>
      </c>
      <c r="H18" s="120" t="s">
        <v>16</v>
      </c>
      <c r="I18" s="120" t="s">
        <v>16</v>
      </c>
      <c r="J18" s="120" t="s">
        <v>16</v>
      </c>
      <c r="K18" s="120" t="s">
        <v>16</v>
      </c>
      <c r="L18" s="120" t="s">
        <v>16</v>
      </c>
      <c r="M18" s="120" t="s">
        <v>16</v>
      </c>
      <c r="N18" s="120" t="s">
        <v>16</v>
      </c>
      <c r="O18" s="120" t="s">
        <v>16</v>
      </c>
      <c r="P18" s="66" t="s">
        <v>16</v>
      </c>
      <c r="Q18" s="120" t="s">
        <v>16</v>
      </c>
      <c r="R18" s="120" t="s">
        <v>16</v>
      </c>
      <c r="S18" s="66">
        <v>0.063</v>
      </c>
      <c r="T18" s="120" t="s">
        <v>16</v>
      </c>
      <c r="U18" s="120" t="s">
        <v>16</v>
      </c>
    </row>
    <row r="19" spans="2:21" ht="24" customHeight="1">
      <c r="B19" s="857"/>
      <c r="C19" s="45" t="s">
        <v>388</v>
      </c>
      <c r="D19" s="82" t="s">
        <v>8</v>
      </c>
      <c r="E19" s="974" t="s">
        <v>386</v>
      </c>
      <c r="F19" s="975"/>
      <c r="G19" s="141" t="s">
        <v>174</v>
      </c>
      <c r="H19" s="120" t="s">
        <v>16</v>
      </c>
      <c r="I19" s="120" t="s">
        <v>16</v>
      </c>
      <c r="J19" s="120" t="s">
        <v>16</v>
      </c>
      <c r="K19" s="120" t="s">
        <v>16</v>
      </c>
      <c r="L19" s="120" t="s">
        <v>16</v>
      </c>
      <c r="M19" s="66">
        <v>0.111</v>
      </c>
      <c r="N19" s="120" t="s">
        <v>16</v>
      </c>
      <c r="O19" s="120" t="s">
        <v>16</v>
      </c>
      <c r="P19" s="66">
        <v>0.111</v>
      </c>
      <c r="Q19" s="120" t="s">
        <v>16</v>
      </c>
      <c r="R19" s="120" t="s">
        <v>16</v>
      </c>
      <c r="S19" s="66">
        <v>0.111</v>
      </c>
      <c r="T19" s="120" t="s">
        <v>16</v>
      </c>
      <c r="U19" s="120" t="s">
        <v>16</v>
      </c>
    </row>
    <row r="20" spans="2:21" ht="24" customHeight="1">
      <c r="B20" s="924" t="s">
        <v>64</v>
      </c>
      <c r="C20" s="924" t="s">
        <v>69</v>
      </c>
      <c r="D20" s="7" t="s">
        <v>9</v>
      </c>
      <c r="E20" s="974" t="s">
        <v>67</v>
      </c>
      <c r="F20" s="975"/>
      <c r="G20" s="141" t="s">
        <v>174</v>
      </c>
      <c r="H20" s="158">
        <v>0.0487</v>
      </c>
      <c r="I20" s="120" t="s">
        <v>16</v>
      </c>
      <c r="J20" s="66">
        <v>0.049</v>
      </c>
      <c r="K20" s="120" t="s">
        <v>16</v>
      </c>
      <c r="L20" s="120" t="s">
        <v>16</v>
      </c>
      <c r="M20" s="66">
        <v>0.049</v>
      </c>
      <c r="N20" s="120" t="s">
        <v>16</v>
      </c>
      <c r="O20" s="120" t="s">
        <v>16</v>
      </c>
      <c r="P20" s="66">
        <v>0.049</v>
      </c>
      <c r="Q20" s="120" t="s">
        <v>16</v>
      </c>
      <c r="R20" s="120" t="s">
        <v>16</v>
      </c>
      <c r="S20" s="66">
        <v>0.049</v>
      </c>
      <c r="T20" s="120" t="s">
        <v>16</v>
      </c>
      <c r="U20" s="120" t="s">
        <v>16</v>
      </c>
    </row>
    <row r="21" spans="2:21" ht="24" customHeight="1">
      <c r="B21" s="856"/>
      <c r="C21" s="856"/>
      <c r="D21" s="7" t="s">
        <v>87</v>
      </c>
      <c r="E21" s="974" t="s">
        <v>443</v>
      </c>
      <c r="F21" s="975"/>
      <c r="G21" s="141" t="s">
        <v>174</v>
      </c>
      <c r="H21" s="158">
        <v>0.0565</v>
      </c>
      <c r="I21" s="120" t="s">
        <v>16</v>
      </c>
      <c r="J21" s="66">
        <v>0.0565</v>
      </c>
      <c r="K21" s="120" t="s">
        <v>16</v>
      </c>
      <c r="L21" s="120" t="s">
        <v>16</v>
      </c>
      <c r="M21" s="66">
        <v>0.0565</v>
      </c>
      <c r="N21" s="120" t="s">
        <v>16</v>
      </c>
      <c r="O21" s="120" t="s">
        <v>16</v>
      </c>
      <c r="P21" s="66">
        <v>0.0565</v>
      </c>
      <c r="Q21" s="120" t="s">
        <v>16</v>
      </c>
      <c r="R21" s="120" t="s">
        <v>16</v>
      </c>
      <c r="S21" s="66">
        <v>0.0565</v>
      </c>
      <c r="T21" s="120" t="s">
        <v>16</v>
      </c>
      <c r="U21" s="120" t="s">
        <v>16</v>
      </c>
    </row>
    <row r="22" spans="2:21" ht="24" customHeight="1">
      <c r="B22" s="856"/>
      <c r="C22" s="856"/>
      <c r="D22" s="7" t="s">
        <v>88</v>
      </c>
      <c r="E22" s="974" t="s">
        <v>26</v>
      </c>
      <c r="F22" s="975"/>
      <c r="G22" s="141" t="s">
        <v>174</v>
      </c>
      <c r="H22" s="158">
        <v>0.2813</v>
      </c>
      <c r="I22" s="120" t="s">
        <v>123</v>
      </c>
      <c r="J22" s="66">
        <v>0.287</v>
      </c>
      <c r="K22" s="120" t="s">
        <v>123</v>
      </c>
      <c r="L22" s="120" t="s">
        <v>16</v>
      </c>
      <c r="M22" s="66">
        <v>0.287</v>
      </c>
      <c r="N22" s="120" t="s">
        <v>123</v>
      </c>
      <c r="O22" s="120" t="s">
        <v>16</v>
      </c>
      <c r="P22" s="66">
        <v>0.287</v>
      </c>
      <c r="Q22" s="120" t="s">
        <v>123</v>
      </c>
      <c r="R22" s="120" t="s">
        <v>16</v>
      </c>
      <c r="S22" s="66">
        <v>0.287</v>
      </c>
      <c r="T22" s="120" t="s">
        <v>123</v>
      </c>
      <c r="U22" s="120" t="s">
        <v>16</v>
      </c>
    </row>
    <row r="23" spans="2:21" ht="24" customHeight="1">
      <c r="B23" s="856"/>
      <c r="C23" s="856"/>
      <c r="D23" s="7" t="s">
        <v>11</v>
      </c>
      <c r="E23" s="974" t="s">
        <v>446</v>
      </c>
      <c r="F23" s="975"/>
      <c r="G23" s="141" t="s">
        <v>380</v>
      </c>
      <c r="H23" s="158">
        <v>0.1908</v>
      </c>
      <c r="I23" s="120" t="s">
        <v>123</v>
      </c>
      <c r="J23" s="66">
        <v>0.1908</v>
      </c>
      <c r="K23" s="120" t="s">
        <v>123</v>
      </c>
      <c r="L23" s="120" t="s">
        <v>16</v>
      </c>
      <c r="M23" s="66">
        <v>0.1908</v>
      </c>
      <c r="N23" s="120" t="s">
        <v>123</v>
      </c>
      <c r="O23" s="120" t="s">
        <v>16</v>
      </c>
      <c r="P23" s="66">
        <v>0.138</v>
      </c>
      <c r="Q23" s="120" t="s">
        <v>123</v>
      </c>
      <c r="R23" s="120" t="s">
        <v>16</v>
      </c>
      <c r="S23" s="66">
        <v>0.138</v>
      </c>
      <c r="T23" s="120" t="s">
        <v>16</v>
      </c>
      <c r="U23" s="120" t="s">
        <v>16</v>
      </c>
    </row>
    <row r="24" spans="2:21" ht="24" customHeight="1">
      <c r="B24" s="856"/>
      <c r="C24" s="856"/>
      <c r="D24" s="7" t="s">
        <v>7</v>
      </c>
      <c r="E24" s="974" t="s">
        <v>150</v>
      </c>
      <c r="F24" s="975"/>
      <c r="G24" s="141" t="s">
        <v>174</v>
      </c>
      <c r="H24" s="120" t="s">
        <v>16</v>
      </c>
      <c r="I24" s="120" t="s">
        <v>16</v>
      </c>
      <c r="J24" s="66">
        <v>0.1878</v>
      </c>
      <c r="K24" s="120" t="s">
        <v>123</v>
      </c>
      <c r="L24" s="120" t="s">
        <v>16</v>
      </c>
      <c r="M24" s="66">
        <v>0.143</v>
      </c>
      <c r="N24" s="120" t="s">
        <v>16</v>
      </c>
      <c r="O24" s="120" t="s">
        <v>16</v>
      </c>
      <c r="P24" s="66">
        <v>0.143</v>
      </c>
      <c r="Q24" s="120" t="s">
        <v>16</v>
      </c>
      <c r="R24" s="120" t="s">
        <v>16</v>
      </c>
      <c r="S24" s="66">
        <v>0.143</v>
      </c>
      <c r="T24" s="120" t="s">
        <v>16</v>
      </c>
      <c r="U24" s="120" t="s">
        <v>16</v>
      </c>
    </row>
    <row r="25" spans="2:21" ht="24" customHeight="1">
      <c r="B25" s="856"/>
      <c r="C25" s="856"/>
      <c r="D25" s="7" t="s">
        <v>467</v>
      </c>
      <c r="E25" s="974" t="s">
        <v>469</v>
      </c>
      <c r="F25" s="975"/>
      <c r="G25" s="141" t="s">
        <v>174</v>
      </c>
      <c r="H25" s="120" t="s">
        <v>16</v>
      </c>
      <c r="I25" s="120" t="s">
        <v>16</v>
      </c>
      <c r="J25" s="120" t="s">
        <v>16</v>
      </c>
      <c r="K25" s="120" t="s">
        <v>16</v>
      </c>
      <c r="L25" s="120" t="s">
        <v>16</v>
      </c>
      <c r="M25" s="120" t="s">
        <v>16</v>
      </c>
      <c r="N25" s="120" t="s">
        <v>16</v>
      </c>
      <c r="O25" s="120" t="s">
        <v>16</v>
      </c>
      <c r="P25" s="66" t="s">
        <v>16</v>
      </c>
      <c r="Q25" s="120" t="s">
        <v>16</v>
      </c>
      <c r="R25" s="120" t="s">
        <v>16</v>
      </c>
      <c r="S25" s="66">
        <v>0.131</v>
      </c>
      <c r="T25" s="120" t="s">
        <v>16</v>
      </c>
      <c r="U25" s="120" t="s">
        <v>16</v>
      </c>
    </row>
    <row r="26" spans="2:21" ht="24" customHeight="1">
      <c r="B26" s="856"/>
      <c r="C26" s="857"/>
      <c r="D26" s="7" t="s">
        <v>468</v>
      </c>
      <c r="E26" s="974" t="s">
        <v>470</v>
      </c>
      <c r="F26" s="975"/>
      <c r="G26" s="141" t="s">
        <v>174</v>
      </c>
      <c r="H26" s="120" t="s">
        <v>16</v>
      </c>
      <c r="I26" s="120" t="s">
        <v>16</v>
      </c>
      <c r="J26" s="120" t="s">
        <v>16</v>
      </c>
      <c r="K26" s="120" t="s">
        <v>16</v>
      </c>
      <c r="L26" s="120" t="s">
        <v>16</v>
      </c>
      <c r="M26" s="120" t="s">
        <v>16</v>
      </c>
      <c r="N26" s="120" t="s">
        <v>16</v>
      </c>
      <c r="O26" s="120" t="s">
        <v>16</v>
      </c>
      <c r="P26" s="66" t="s">
        <v>16</v>
      </c>
      <c r="Q26" s="120" t="s">
        <v>16</v>
      </c>
      <c r="R26" s="120" t="s">
        <v>16</v>
      </c>
      <c r="S26" s="66">
        <v>0.142</v>
      </c>
      <c r="T26" s="120" t="s">
        <v>16</v>
      </c>
      <c r="U26" s="120" t="s">
        <v>16</v>
      </c>
    </row>
    <row r="27" spans="2:21" ht="24" customHeight="1">
      <c r="B27" s="856"/>
      <c r="C27" s="924" t="s">
        <v>388</v>
      </c>
      <c r="D27" s="7" t="s">
        <v>10</v>
      </c>
      <c r="E27" s="974" t="s">
        <v>27</v>
      </c>
      <c r="F27" s="975"/>
      <c r="G27" s="141" t="s">
        <v>174</v>
      </c>
      <c r="H27" s="158">
        <v>0.1059</v>
      </c>
      <c r="I27" s="120" t="s">
        <v>16</v>
      </c>
      <c r="J27" s="66">
        <v>0.107</v>
      </c>
      <c r="K27" s="120" t="s">
        <v>16</v>
      </c>
      <c r="L27" s="120" t="s">
        <v>16</v>
      </c>
      <c r="M27" s="66">
        <v>0.107</v>
      </c>
      <c r="N27" s="120" t="s">
        <v>16</v>
      </c>
      <c r="O27" s="120" t="s">
        <v>16</v>
      </c>
      <c r="P27" s="66">
        <v>0.107</v>
      </c>
      <c r="Q27" s="120" t="s">
        <v>16</v>
      </c>
      <c r="R27" s="120" t="s">
        <v>16</v>
      </c>
      <c r="S27" s="66">
        <v>0.107</v>
      </c>
      <c r="T27" s="120" t="s">
        <v>16</v>
      </c>
      <c r="U27" s="120" t="s">
        <v>16</v>
      </c>
    </row>
    <row r="28" spans="2:21" ht="24" customHeight="1">
      <c r="B28" s="857"/>
      <c r="C28" s="857"/>
      <c r="D28" s="7" t="s">
        <v>87</v>
      </c>
      <c r="E28" s="974" t="s">
        <v>126</v>
      </c>
      <c r="F28" s="975"/>
      <c r="G28" s="141" t="s">
        <v>174</v>
      </c>
      <c r="H28" s="158">
        <v>0.0968</v>
      </c>
      <c r="I28" s="120" t="s">
        <v>16</v>
      </c>
      <c r="J28" s="66">
        <v>0.1</v>
      </c>
      <c r="K28" s="120" t="s">
        <v>16</v>
      </c>
      <c r="L28" s="120" t="s">
        <v>16</v>
      </c>
      <c r="M28" s="66">
        <v>0.1</v>
      </c>
      <c r="N28" s="120" t="s">
        <v>16</v>
      </c>
      <c r="O28" s="120" t="s">
        <v>16</v>
      </c>
      <c r="P28" s="66">
        <v>0.1</v>
      </c>
      <c r="Q28" s="120" t="s">
        <v>16</v>
      </c>
      <c r="R28" s="120" t="s">
        <v>16</v>
      </c>
      <c r="S28" s="66">
        <v>0.1</v>
      </c>
      <c r="T28" s="120" t="s">
        <v>16</v>
      </c>
      <c r="U28" s="120" t="s">
        <v>16</v>
      </c>
    </row>
    <row r="29" spans="2:21" ht="24" customHeight="1">
      <c r="B29" s="1014" t="s">
        <v>65</v>
      </c>
      <c r="C29" s="999" t="s">
        <v>69</v>
      </c>
      <c r="D29" s="6" t="s">
        <v>12</v>
      </c>
      <c r="E29" s="974" t="s">
        <v>29</v>
      </c>
      <c r="F29" s="975"/>
      <c r="G29" s="141" t="s">
        <v>174</v>
      </c>
      <c r="H29" s="158">
        <v>0.0297</v>
      </c>
      <c r="I29" s="120" t="s">
        <v>16</v>
      </c>
      <c r="J29" s="66">
        <v>0.008</v>
      </c>
      <c r="K29" s="120" t="s">
        <v>16</v>
      </c>
      <c r="L29" s="120" t="s">
        <v>16</v>
      </c>
      <c r="M29" s="66">
        <v>0.008</v>
      </c>
      <c r="N29" s="120" t="s">
        <v>16</v>
      </c>
      <c r="O29" s="120" t="s">
        <v>16</v>
      </c>
      <c r="P29" s="66">
        <v>0.008</v>
      </c>
      <c r="Q29" s="120" t="s">
        <v>16</v>
      </c>
      <c r="R29" s="120" t="s">
        <v>16</v>
      </c>
      <c r="S29" s="66">
        <v>0.008</v>
      </c>
      <c r="T29" s="120" t="s">
        <v>16</v>
      </c>
      <c r="U29" s="120" t="s">
        <v>16</v>
      </c>
    </row>
    <row r="30" spans="2:21" ht="24" customHeight="1">
      <c r="B30" s="1015"/>
      <c r="C30" s="999"/>
      <c r="D30" s="6" t="s">
        <v>92</v>
      </c>
      <c r="E30" s="974" t="s">
        <v>447</v>
      </c>
      <c r="F30" s="975"/>
      <c r="G30" s="141" t="s">
        <v>174</v>
      </c>
      <c r="H30" s="158">
        <v>0.0439</v>
      </c>
      <c r="I30" s="120" t="s">
        <v>16</v>
      </c>
      <c r="J30" s="66">
        <v>0.0439</v>
      </c>
      <c r="K30" s="120" t="s">
        <v>16</v>
      </c>
      <c r="L30" s="120" t="s">
        <v>16</v>
      </c>
      <c r="M30" s="66">
        <v>0.0439</v>
      </c>
      <c r="N30" s="120" t="s">
        <v>16</v>
      </c>
      <c r="O30" s="120" t="s">
        <v>16</v>
      </c>
      <c r="P30" s="66">
        <v>0.0439</v>
      </c>
      <c r="Q30" s="120" t="s">
        <v>16</v>
      </c>
      <c r="R30" s="120" t="s">
        <v>16</v>
      </c>
      <c r="S30" s="66">
        <v>0.0439</v>
      </c>
      <c r="T30" s="120" t="s">
        <v>16</v>
      </c>
      <c r="U30" s="120" t="s">
        <v>16</v>
      </c>
    </row>
    <row r="31" spans="2:21" ht="24" customHeight="1" hidden="1" outlineLevel="1">
      <c r="B31" s="1015"/>
      <c r="C31" s="999"/>
      <c r="D31" s="6" t="s">
        <v>93</v>
      </c>
      <c r="E31" s="974" t="s">
        <v>35</v>
      </c>
      <c r="F31" s="975"/>
      <c r="G31" s="141" t="s">
        <v>174</v>
      </c>
      <c r="H31" s="158">
        <v>0.0962</v>
      </c>
      <c r="I31" s="120" t="s">
        <v>16</v>
      </c>
      <c r="J31" s="66">
        <v>0.0962</v>
      </c>
      <c r="K31" s="120" t="s">
        <v>16</v>
      </c>
      <c r="L31" s="120" t="s">
        <v>16</v>
      </c>
      <c r="M31" s="66">
        <v>0.0962</v>
      </c>
      <c r="N31" s="120" t="s">
        <v>16</v>
      </c>
      <c r="O31" s="120" t="s">
        <v>16</v>
      </c>
      <c r="P31" s="120" t="s">
        <v>16</v>
      </c>
      <c r="Q31" s="120" t="s">
        <v>16</v>
      </c>
      <c r="R31" s="120" t="s">
        <v>16</v>
      </c>
      <c r="S31" s="120" t="s">
        <v>16</v>
      </c>
      <c r="T31" s="120" t="s">
        <v>16</v>
      </c>
      <c r="U31" s="120" t="s">
        <v>16</v>
      </c>
    </row>
    <row r="32" spans="2:21" ht="24" customHeight="1" collapsed="1">
      <c r="B32" s="1015"/>
      <c r="C32" s="999"/>
      <c r="D32" s="6" t="s">
        <v>94</v>
      </c>
      <c r="E32" s="974" t="s">
        <v>36</v>
      </c>
      <c r="F32" s="975"/>
      <c r="G32" s="141" t="s">
        <v>380</v>
      </c>
      <c r="H32" s="158">
        <v>0.1087</v>
      </c>
      <c r="I32" s="120" t="s">
        <v>16</v>
      </c>
      <c r="J32" s="66">
        <v>0.107</v>
      </c>
      <c r="K32" s="120" t="s">
        <v>16</v>
      </c>
      <c r="L32" s="120" t="s">
        <v>16</v>
      </c>
      <c r="M32" s="66">
        <v>0.107</v>
      </c>
      <c r="N32" s="120" t="s">
        <v>16</v>
      </c>
      <c r="O32" s="120" t="s">
        <v>16</v>
      </c>
      <c r="P32" s="66">
        <v>0.107</v>
      </c>
      <c r="Q32" s="120" t="s">
        <v>16</v>
      </c>
      <c r="R32" s="120" t="s">
        <v>16</v>
      </c>
      <c r="S32" s="66">
        <v>0.107</v>
      </c>
      <c r="T32" s="120" t="s">
        <v>16</v>
      </c>
      <c r="U32" s="120" t="s">
        <v>16</v>
      </c>
    </row>
    <row r="33" spans="2:21" ht="24" customHeight="1">
      <c r="B33" s="1015"/>
      <c r="C33" s="999"/>
      <c r="D33" s="6" t="s">
        <v>95</v>
      </c>
      <c r="E33" s="974" t="s">
        <v>37</v>
      </c>
      <c r="F33" s="975"/>
      <c r="G33" s="141" t="s">
        <v>380</v>
      </c>
      <c r="H33" s="158">
        <v>0.1123</v>
      </c>
      <c r="I33" s="120" t="s">
        <v>16</v>
      </c>
      <c r="J33" s="66">
        <v>0.1123</v>
      </c>
      <c r="K33" s="120" t="s">
        <v>16</v>
      </c>
      <c r="L33" s="120" t="s">
        <v>16</v>
      </c>
      <c r="M33" s="66">
        <v>0.1123</v>
      </c>
      <c r="N33" s="120" t="s">
        <v>16</v>
      </c>
      <c r="O33" s="120" t="s">
        <v>16</v>
      </c>
      <c r="P33" s="66">
        <v>0.1123</v>
      </c>
      <c r="Q33" s="120" t="s">
        <v>16</v>
      </c>
      <c r="R33" s="120" t="s">
        <v>16</v>
      </c>
      <c r="S33" s="66">
        <v>0.1123</v>
      </c>
      <c r="T33" s="120" t="s">
        <v>16</v>
      </c>
      <c r="U33" s="120" t="s">
        <v>16</v>
      </c>
    </row>
    <row r="34" spans="2:21" ht="24" customHeight="1">
      <c r="B34" s="1015"/>
      <c r="C34" s="999"/>
      <c r="D34" s="6" t="s">
        <v>96</v>
      </c>
      <c r="E34" s="974" t="s">
        <v>450</v>
      </c>
      <c r="F34" s="975"/>
      <c r="G34" s="141" t="s">
        <v>380</v>
      </c>
      <c r="H34" s="158">
        <v>0.151</v>
      </c>
      <c r="I34" s="120" t="s">
        <v>123</v>
      </c>
      <c r="J34" s="66">
        <v>0.141</v>
      </c>
      <c r="K34" s="120" t="s">
        <v>123</v>
      </c>
      <c r="L34" s="120" t="s">
        <v>199</v>
      </c>
      <c r="M34" s="66">
        <v>0.141</v>
      </c>
      <c r="N34" s="120" t="s">
        <v>16</v>
      </c>
      <c r="O34" s="120" t="s">
        <v>18</v>
      </c>
      <c r="P34" s="66">
        <v>0.141</v>
      </c>
      <c r="Q34" s="120" t="s">
        <v>16</v>
      </c>
      <c r="R34" s="120" t="s">
        <v>16</v>
      </c>
      <c r="S34" s="66">
        <v>0.141</v>
      </c>
      <c r="T34" s="120" t="s">
        <v>16</v>
      </c>
      <c r="U34" s="120" t="s">
        <v>16</v>
      </c>
    </row>
    <row r="35" spans="2:21" ht="24" customHeight="1">
      <c r="B35" s="1015"/>
      <c r="C35" s="999"/>
      <c r="D35" s="6" t="s">
        <v>97</v>
      </c>
      <c r="E35" s="974" t="s">
        <v>448</v>
      </c>
      <c r="F35" s="975"/>
      <c r="G35" s="140" t="s">
        <v>185</v>
      </c>
      <c r="H35" s="158">
        <v>0.0775</v>
      </c>
      <c r="I35" s="120" t="s">
        <v>16</v>
      </c>
      <c r="J35" s="66">
        <v>0.0775</v>
      </c>
      <c r="K35" s="120" t="s">
        <v>16</v>
      </c>
      <c r="L35" s="120" t="s">
        <v>16</v>
      </c>
      <c r="M35" s="66">
        <v>0.0775</v>
      </c>
      <c r="N35" s="120" t="s">
        <v>16</v>
      </c>
      <c r="O35" s="120" t="s">
        <v>16</v>
      </c>
      <c r="P35" s="66">
        <v>0.0775</v>
      </c>
      <c r="Q35" s="120" t="s">
        <v>16</v>
      </c>
      <c r="R35" s="120" t="s">
        <v>16</v>
      </c>
      <c r="S35" s="66">
        <v>0.0775</v>
      </c>
      <c r="T35" s="120" t="s">
        <v>16</v>
      </c>
      <c r="U35" s="120" t="s">
        <v>16</v>
      </c>
    </row>
    <row r="36" spans="2:21" ht="48" customHeight="1">
      <c r="B36" s="1015"/>
      <c r="C36" s="999"/>
      <c r="D36" s="6" t="s">
        <v>98</v>
      </c>
      <c r="E36" s="974" t="s">
        <v>38</v>
      </c>
      <c r="F36" s="975"/>
      <c r="G36" s="140" t="s">
        <v>185</v>
      </c>
      <c r="H36" s="67" t="s">
        <v>141</v>
      </c>
      <c r="I36" s="120" t="s">
        <v>16</v>
      </c>
      <c r="J36" s="67" t="s">
        <v>195</v>
      </c>
      <c r="K36" s="120" t="s">
        <v>16</v>
      </c>
      <c r="L36" s="120" t="s">
        <v>16</v>
      </c>
      <c r="M36" s="67" t="s">
        <v>195</v>
      </c>
      <c r="N36" s="120" t="s">
        <v>16</v>
      </c>
      <c r="O36" s="120" t="s">
        <v>16</v>
      </c>
      <c r="P36" s="67" t="s">
        <v>195</v>
      </c>
      <c r="Q36" s="120" t="s">
        <v>16</v>
      </c>
      <c r="R36" s="120" t="s">
        <v>16</v>
      </c>
      <c r="S36" s="67" t="s">
        <v>195</v>
      </c>
      <c r="T36" s="120" t="s">
        <v>16</v>
      </c>
      <c r="U36" s="120" t="s">
        <v>16</v>
      </c>
    </row>
    <row r="37" spans="2:21" ht="24" customHeight="1">
      <c r="B37" s="1015"/>
      <c r="C37" s="999"/>
      <c r="D37" s="6" t="s">
        <v>99</v>
      </c>
      <c r="E37" s="974" t="s">
        <v>449</v>
      </c>
      <c r="F37" s="975"/>
      <c r="G37" s="140" t="s">
        <v>185</v>
      </c>
      <c r="H37" s="158">
        <v>0.0951</v>
      </c>
      <c r="I37" s="120" t="s">
        <v>16</v>
      </c>
      <c r="J37" s="66">
        <v>0.094</v>
      </c>
      <c r="K37" s="120" t="s">
        <v>16</v>
      </c>
      <c r="L37" s="120" t="s">
        <v>16</v>
      </c>
      <c r="M37" s="66">
        <v>0.094</v>
      </c>
      <c r="N37" s="120" t="s">
        <v>16</v>
      </c>
      <c r="O37" s="120" t="s">
        <v>16</v>
      </c>
      <c r="P37" s="66">
        <v>0.094</v>
      </c>
      <c r="Q37" s="120" t="s">
        <v>16</v>
      </c>
      <c r="R37" s="120" t="s">
        <v>16</v>
      </c>
      <c r="S37" s="66">
        <v>0.094</v>
      </c>
      <c r="T37" s="120" t="s">
        <v>16</v>
      </c>
      <c r="U37" s="120" t="s">
        <v>16</v>
      </c>
    </row>
    <row r="38" spans="2:21" ht="24" customHeight="1">
      <c r="B38" s="1015"/>
      <c r="C38" s="999"/>
      <c r="D38" s="6" t="s">
        <v>100</v>
      </c>
      <c r="E38" s="974" t="s">
        <v>45</v>
      </c>
      <c r="F38" s="975"/>
      <c r="G38" s="140" t="s">
        <v>185</v>
      </c>
      <c r="H38" s="158">
        <v>0.0362</v>
      </c>
      <c r="I38" s="120" t="s">
        <v>16</v>
      </c>
      <c r="J38" s="66">
        <v>0.0362</v>
      </c>
      <c r="K38" s="120" t="s">
        <v>16</v>
      </c>
      <c r="L38" s="120" t="s">
        <v>16</v>
      </c>
      <c r="M38" s="66">
        <v>0.0362</v>
      </c>
      <c r="N38" s="120" t="s">
        <v>16</v>
      </c>
      <c r="O38" s="120" t="s">
        <v>16</v>
      </c>
      <c r="P38" s="66">
        <v>0.0362</v>
      </c>
      <c r="Q38" s="120" t="s">
        <v>16</v>
      </c>
      <c r="R38" s="120" t="s">
        <v>16</v>
      </c>
      <c r="S38" s="66">
        <v>0.0362</v>
      </c>
      <c r="T38" s="120" t="s">
        <v>16</v>
      </c>
      <c r="U38" s="120" t="s">
        <v>16</v>
      </c>
    </row>
    <row r="39" spans="2:21" ht="24" customHeight="1">
      <c r="B39" s="1015"/>
      <c r="C39" s="999"/>
      <c r="D39" s="6" t="s">
        <v>101</v>
      </c>
      <c r="E39" s="974" t="s">
        <v>40</v>
      </c>
      <c r="F39" s="975"/>
      <c r="G39" s="140" t="s">
        <v>185</v>
      </c>
      <c r="H39" s="158">
        <v>0.0729</v>
      </c>
      <c r="I39" s="120" t="s">
        <v>16</v>
      </c>
      <c r="J39" s="66">
        <v>0.0729</v>
      </c>
      <c r="K39" s="120" t="s">
        <v>16</v>
      </c>
      <c r="L39" s="120" t="s">
        <v>16</v>
      </c>
      <c r="M39" s="66">
        <v>0.0729</v>
      </c>
      <c r="N39" s="120" t="s">
        <v>16</v>
      </c>
      <c r="O39" s="120" t="s">
        <v>16</v>
      </c>
      <c r="P39" s="66">
        <v>0.0729</v>
      </c>
      <c r="Q39" s="120" t="s">
        <v>16</v>
      </c>
      <c r="R39" s="120" t="s">
        <v>16</v>
      </c>
      <c r="S39" s="66">
        <v>0.0729</v>
      </c>
      <c r="T39" s="120" t="s">
        <v>16</v>
      </c>
      <c r="U39" s="120" t="s">
        <v>16</v>
      </c>
    </row>
    <row r="40" spans="2:21" ht="24" customHeight="1">
      <c r="B40" s="1015"/>
      <c r="C40" s="999"/>
      <c r="D40" s="6" t="s">
        <v>102</v>
      </c>
      <c r="E40" s="974" t="s">
        <v>41</v>
      </c>
      <c r="F40" s="975"/>
      <c r="G40" s="140" t="s">
        <v>185</v>
      </c>
      <c r="H40" s="158">
        <v>0.0381</v>
      </c>
      <c r="I40" s="120" t="s">
        <v>16</v>
      </c>
      <c r="J40" s="66">
        <v>0.046</v>
      </c>
      <c r="K40" s="120" t="s">
        <v>16</v>
      </c>
      <c r="L40" s="120" t="s">
        <v>16</v>
      </c>
      <c r="M40" s="66">
        <v>0.046</v>
      </c>
      <c r="N40" s="120" t="s">
        <v>16</v>
      </c>
      <c r="O40" s="120" t="s">
        <v>16</v>
      </c>
      <c r="P40" s="66">
        <v>0.046</v>
      </c>
      <c r="Q40" s="120" t="s">
        <v>16</v>
      </c>
      <c r="R40" s="120" t="s">
        <v>16</v>
      </c>
      <c r="S40" s="66">
        <v>0.046</v>
      </c>
      <c r="T40" s="120" t="s">
        <v>16</v>
      </c>
      <c r="U40" s="120" t="s">
        <v>16</v>
      </c>
    </row>
    <row r="41" spans="2:21" ht="24" customHeight="1">
      <c r="B41" s="1015"/>
      <c r="C41" s="999"/>
      <c r="D41" s="6" t="s">
        <v>103</v>
      </c>
      <c r="E41" s="974" t="s">
        <v>43</v>
      </c>
      <c r="F41" s="975"/>
      <c r="G41" s="140" t="s">
        <v>185</v>
      </c>
      <c r="H41" s="158">
        <v>0.084</v>
      </c>
      <c r="I41" s="120" t="s">
        <v>16</v>
      </c>
      <c r="J41" s="66">
        <v>0.084</v>
      </c>
      <c r="K41" s="120" t="s">
        <v>16</v>
      </c>
      <c r="L41" s="120" t="s">
        <v>16</v>
      </c>
      <c r="M41" s="66">
        <v>0.084</v>
      </c>
      <c r="N41" s="120" t="s">
        <v>16</v>
      </c>
      <c r="O41" s="120" t="s">
        <v>16</v>
      </c>
      <c r="P41" s="66">
        <v>0.084</v>
      </c>
      <c r="Q41" s="120" t="s">
        <v>16</v>
      </c>
      <c r="R41" s="120" t="s">
        <v>16</v>
      </c>
      <c r="S41" s="66">
        <v>0.084</v>
      </c>
      <c r="T41" s="120" t="s">
        <v>16</v>
      </c>
      <c r="U41" s="120" t="s">
        <v>16</v>
      </c>
    </row>
    <row r="42" spans="2:21" ht="24" customHeight="1">
      <c r="B42" s="1015"/>
      <c r="C42" s="999"/>
      <c r="D42" s="6" t="s">
        <v>104</v>
      </c>
      <c r="E42" s="974" t="s">
        <v>44</v>
      </c>
      <c r="F42" s="975"/>
      <c r="G42" s="142" t="s">
        <v>185</v>
      </c>
      <c r="H42" s="158">
        <v>0.0696</v>
      </c>
      <c r="I42" s="120" t="s">
        <v>16</v>
      </c>
      <c r="J42" s="66">
        <v>0.0696</v>
      </c>
      <c r="K42" s="120" t="s">
        <v>16</v>
      </c>
      <c r="L42" s="120" t="s">
        <v>16</v>
      </c>
      <c r="M42" s="66">
        <v>0.0696</v>
      </c>
      <c r="N42" s="120" t="s">
        <v>16</v>
      </c>
      <c r="O42" s="120" t="s">
        <v>16</v>
      </c>
      <c r="P42" s="66">
        <v>0.0696</v>
      </c>
      <c r="Q42" s="120" t="s">
        <v>16</v>
      </c>
      <c r="R42" s="120" t="s">
        <v>16</v>
      </c>
      <c r="S42" s="66">
        <v>0.0696</v>
      </c>
      <c r="T42" s="120" t="s">
        <v>16</v>
      </c>
      <c r="U42" s="120" t="s">
        <v>16</v>
      </c>
    </row>
    <row r="43" spans="2:21" ht="24" customHeight="1">
      <c r="B43" s="1015"/>
      <c r="C43" s="999"/>
      <c r="D43" s="6" t="s">
        <v>151</v>
      </c>
      <c r="E43" s="974" t="s">
        <v>149</v>
      </c>
      <c r="F43" s="975"/>
      <c r="G43" s="140" t="s">
        <v>185</v>
      </c>
      <c r="H43" s="120" t="s">
        <v>16</v>
      </c>
      <c r="I43" s="120" t="s">
        <v>16</v>
      </c>
      <c r="J43" s="66">
        <v>0.1494</v>
      </c>
      <c r="K43" s="120" t="s">
        <v>16</v>
      </c>
      <c r="L43" s="120" t="s">
        <v>16</v>
      </c>
      <c r="M43" s="66">
        <v>0.1494</v>
      </c>
      <c r="N43" s="120" t="s">
        <v>16</v>
      </c>
      <c r="O43" s="120" t="s">
        <v>16</v>
      </c>
      <c r="P43" s="66">
        <v>0.1494</v>
      </c>
      <c r="Q43" s="120" t="s">
        <v>16</v>
      </c>
      <c r="R43" s="120" t="s">
        <v>16</v>
      </c>
      <c r="S43" s="66">
        <v>0.1494</v>
      </c>
      <c r="T43" s="120" t="s">
        <v>16</v>
      </c>
      <c r="U43" s="120" t="s">
        <v>16</v>
      </c>
    </row>
    <row r="44" spans="2:21" ht="24" customHeight="1">
      <c r="B44" s="1015"/>
      <c r="C44" s="999"/>
      <c r="D44" s="6" t="s">
        <v>420</v>
      </c>
      <c r="E44" s="974" t="s">
        <v>421</v>
      </c>
      <c r="F44" s="975"/>
      <c r="G44" s="140" t="s">
        <v>185</v>
      </c>
      <c r="H44" s="120" t="s">
        <v>16</v>
      </c>
      <c r="I44" s="120" t="s">
        <v>16</v>
      </c>
      <c r="J44" s="120" t="s">
        <v>16</v>
      </c>
      <c r="K44" s="120" t="s">
        <v>16</v>
      </c>
      <c r="L44" s="120" t="s">
        <v>16</v>
      </c>
      <c r="M44" s="120" t="s">
        <v>16</v>
      </c>
      <c r="N44" s="120" t="s">
        <v>16</v>
      </c>
      <c r="O44" s="120" t="s">
        <v>16</v>
      </c>
      <c r="P44" s="66">
        <v>0.096</v>
      </c>
      <c r="Q44" s="120" t="s">
        <v>16</v>
      </c>
      <c r="R44" s="120" t="s">
        <v>16</v>
      </c>
      <c r="S44" s="66">
        <v>0.096</v>
      </c>
      <c r="T44" s="120" t="s">
        <v>16</v>
      </c>
      <c r="U44" s="120" t="s">
        <v>16</v>
      </c>
    </row>
    <row r="45" spans="2:21" ht="24" customHeight="1">
      <c r="B45" s="1015"/>
      <c r="C45" s="999"/>
      <c r="D45" s="6" t="s">
        <v>471</v>
      </c>
      <c r="E45" s="974" t="s">
        <v>473</v>
      </c>
      <c r="F45" s="975"/>
      <c r="G45" s="141" t="s">
        <v>174</v>
      </c>
      <c r="H45" s="120" t="s">
        <v>16</v>
      </c>
      <c r="I45" s="120" t="s">
        <v>16</v>
      </c>
      <c r="J45" s="120" t="s">
        <v>16</v>
      </c>
      <c r="K45" s="120" t="s">
        <v>16</v>
      </c>
      <c r="L45" s="120" t="s">
        <v>16</v>
      </c>
      <c r="M45" s="120" t="s">
        <v>16</v>
      </c>
      <c r="N45" s="120" t="s">
        <v>16</v>
      </c>
      <c r="O45" s="120" t="s">
        <v>16</v>
      </c>
      <c r="P45" s="66" t="s">
        <v>16</v>
      </c>
      <c r="Q45" s="120" t="s">
        <v>16</v>
      </c>
      <c r="R45" s="120" t="s">
        <v>16</v>
      </c>
      <c r="S45" s="66">
        <v>0.102</v>
      </c>
      <c r="T45" s="120" t="s">
        <v>16</v>
      </c>
      <c r="U45" s="120" t="s">
        <v>16</v>
      </c>
    </row>
    <row r="46" spans="2:21" ht="24" customHeight="1">
      <c r="B46" s="1015"/>
      <c r="C46" s="999"/>
      <c r="D46" s="6" t="s">
        <v>472</v>
      </c>
      <c r="E46" s="974" t="s">
        <v>474</v>
      </c>
      <c r="F46" s="975"/>
      <c r="G46" s="140" t="s">
        <v>185</v>
      </c>
      <c r="H46" s="120" t="s">
        <v>16</v>
      </c>
      <c r="I46" s="120" t="s">
        <v>16</v>
      </c>
      <c r="J46" s="120" t="s">
        <v>16</v>
      </c>
      <c r="K46" s="120" t="s">
        <v>16</v>
      </c>
      <c r="L46" s="120" t="s">
        <v>16</v>
      </c>
      <c r="M46" s="120" t="s">
        <v>16</v>
      </c>
      <c r="N46" s="120" t="s">
        <v>16</v>
      </c>
      <c r="O46" s="120" t="s">
        <v>16</v>
      </c>
      <c r="P46" s="66" t="s">
        <v>16</v>
      </c>
      <c r="Q46" s="120" t="s">
        <v>16</v>
      </c>
      <c r="R46" s="120" t="s">
        <v>16</v>
      </c>
      <c r="S46" s="66">
        <v>0.067</v>
      </c>
      <c r="T46" s="120" t="s">
        <v>16</v>
      </c>
      <c r="U46" s="120" t="s">
        <v>16</v>
      </c>
    </row>
    <row r="47" spans="2:21" ht="25.5" customHeight="1" thickBot="1">
      <c r="B47" s="1016"/>
      <c r="C47" s="46" t="s">
        <v>409</v>
      </c>
      <c r="D47" s="88" t="s">
        <v>90</v>
      </c>
      <c r="E47" s="1017" t="s">
        <v>401</v>
      </c>
      <c r="F47" s="1018"/>
      <c r="G47" s="86" t="s">
        <v>185</v>
      </c>
      <c r="H47" s="88" t="s">
        <v>16</v>
      </c>
      <c r="I47" s="88" t="s">
        <v>16</v>
      </c>
      <c r="J47" s="88" t="s">
        <v>16</v>
      </c>
      <c r="K47" s="88" t="s">
        <v>16</v>
      </c>
      <c r="L47" s="88" t="s">
        <v>16</v>
      </c>
      <c r="M47" s="103">
        <v>0.125</v>
      </c>
      <c r="N47" s="88" t="s">
        <v>16</v>
      </c>
      <c r="O47" s="88" t="s">
        <v>16</v>
      </c>
      <c r="P47" s="103">
        <v>0.125</v>
      </c>
      <c r="Q47" s="88" t="s">
        <v>16</v>
      </c>
      <c r="R47" s="88" t="s">
        <v>16</v>
      </c>
      <c r="S47" s="103">
        <v>0.125</v>
      </c>
      <c r="T47" s="88" t="s">
        <v>16</v>
      </c>
      <c r="U47" s="88" t="s">
        <v>16</v>
      </c>
    </row>
    <row r="48" spans="2:21" ht="30" customHeight="1" thickTop="1">
      <c r="B48" s="1010" t="s">
        <v>15</v>
      </c>
      <c r="C48" s="1011"/>
      <c r="D48" s="1012"/>
      <c r="E48" s="1012"/>
      <c r="F48" s="1013"/>
      <c r="G48" s="104" t="s">
        <v>16</v>
      </c>
      <c r="H48" s="105">
        <v>0.0363</v>
      </c>
      <c r="I48" s="104" t="s">
        <v>16</v>
      </c>
      <c r="J48" s="106">
        <v>0.036</v>
      </c>
      <c r="K48" s="104" t="s">
        <v>16</v>
      </c>
      <c r="L48" s="104" t="s">
        <v>16</v>
      </c>
      <c r="M48" s="106">
        <v>0.044</v>
      </c>
      <c r="N48" s="104" t="s">
        <v>16</v>
      </c>
      <c r="O48" s="104" t="s">
        <v>16</v>
      </c>
      <c r="P48" s="106">
        <v>0.044</v>
      </c>
      <c r="Q48" s="104" t="s">
        <v>16</v>
      </c>
      <c r="R48" s="104" t="s">
        <v>16</v>
      </c>
      <c r="S48" s="106">
        <v>0.049</v>
      </c>
      <c r="T48" s="104" t="s">
        <v>16</v>
      </c>
      <c r="U48" s="104" t="s">
        <v>16</v>
      </c>
    </row>
    <row r="49" ht="14.25" customHeight="1"/>
    <row r="50" spans="2:18" ht="20.25" customHeight="1">
      <c r="B50" s="791" t="s">
        <v>17</v>
      </c>
      <c r="C50" s="791"/>
      <c r="D50" s="792" t="s">
        <v>383</v>
      </c>
      <c r="E50" s="792"/>
      <c r="F50" s="792"/>
      <c r="G50" s="792"/>
      <c r="H50" s="792"/>
      <c r="I50" s="792"/>
      <c r="J50" s="792"/>
      <c r="K50" s="792"/>
      <c r="L50" s="792"/>
      <c r="M50" s="792"/>
      <c r="N50" s="792"/>
      <c r="O50" s="792"/>
      <c r="P50" s="792"/>
      <c r="Q50" s="792"/>
      <c r="R50" s="792"/>
    </row>
    <row r="51" spans="3:18" ht="7.5" customHeight="1">
      <c r="C51" s="4"/>
      <c r="D51" s="792"/>
      <c r="E51" s="792"/>
      <c r="F51" s="792"/>
      <c r="G51" s="792"/>
      <c r="H51" s="792"/>
      <c r="I51" s="792"/>
      <c r="J51" s="792"/>
      <c r="K51" s="792"/>
      <c r="L51" s="792"/>
      <c r="M51" s="792"/>
      <c r="N51" s="792"/>
      <c r="O51" s="792"/>
      <c r="P51" s="792"/>
      <c r="Q51" s="792"/>
      <c r="R51" s="792"/>
    </row>
    <row r="52" spans="3:18" ht="21" customHeight="1">
      <c r="C52" s="4"/>
      <c r="D52" s="792"/>
      <c r="E52" s="792"/>
      <c r="F52" s="792"/>
      <c r="G52" s="792"/>
      <c r="H52" s="792"/>
      <c r="I52" s="792"/>
      <c r="J52" s="792"/>
      <c r="K52" s="792"/>
      <c r="L52" s="792"/>
      <c r="M52" s="792"/>
      <c r="N52" s="792"/>
      <c r="O52" s="792"/>
      <c r="P52" s="792"/>
      <c r="Q52" s="792"/>
      <c r="R52" s="792"/>
    </row>
    <row r="53" ht="7.5" customHeight="1"/>
    <row r="54" spans="2:18" ht="18.75" customHeight="1">
      <c r="B54" s="791" t="s">
        <v>18</v>
      </c>
      <c r="C54" s="791"/>
      <c r="D54" s="1019" t="s">
        <v>200</v>
      </c>
      <c r="E54" s="1019"/>
      <c r="F54" s="1019"/>
      <c r="G54" s="1019"/>
      <c r="H54" s="1019"/>
      <c r="I54" s="1019"/>
      <c r="J54" s="1019"/>
      <c r="K54" s="1019"/>
      <c r="L54" s="1019"/>
      <c r="M54" s="1019"/>
      <c r="N54" s="1019"/>
      <c r="O54" s="1019"/>
      <c r="P54" s="1019"/>
      <c r="Q54" s="1019"/>
      <c r="R54" s="1019"/>
    </row>
    <row r="56" spans="2:18" ht="15" customHeight="1">
      <c r="B56" s="791" t="s">
        <v>199</v>
      </c>
      <c r="C56" s="791"/>
      <c r="D56" s="1019" t="s">
        <v>201</v>
      </c>
      <c r="E56" s="1019"/>
      <c r="F56" s="1019"/>
      <c r="G56" s="1019"/>
      <c r="H56" s="1019"/>
      <c r="I56" s="1019"/>
      <c r="J56" s="1019"/>
      <c r="K56" s="1019"/>
      <c r="L56" s="1019"/>
      <c r="M56" s="1019"/>
      <c r="N56" s="1019"/>
      <c r="O56" s="1019"/>
      <c r="P56" s="1019"/>
      <c r="Q56" s="1019"/>
      <c r="R56" s="1019"/>
    </row>
    <row r="58" spans="2:18" ht="11.25">
      <c r="B58" s="791" t="s">
        <v>82</v>
      </c>
      <c r="C58" s="791"/>
      <c r="D58" s="792" t="s">
        <v>461</v>
      </c>
      <c r="E58" s="792"/>
      <c r="F58" s="792"/>
      <c r="G58" s="792"/>
      <c r="H58" s="792"/>
      <c r="I58" s="792"/>
      <c r="J58" s="792"/>
      <c r="K58" s="792"/>
      <c r="L58" s="792"/>
      <c r="M58" s="792"/>
      <c r="N58" s="792"/>
      <c r="O58" s="792"/>
      <c r="P58" s="792"/>
      <c r="Q58" s="792"/>
      <c r="R58" s="792"/>
    </row>
    <row r="59" spans="3:18" ht="6.75" customHeight="1">
      <c r="C59" s="4"/>
      <c r="D59" s="792"/>
      <c r="E59" s="792"/>
      <c r="F59" s="792"/>
      <c r="G59" s="792"/>
      <c r="H59" s="792"/>
      <c r="I59" s="792"/>
      <c r="J59" s="792"/>
      <c r="K59" s="792"/>
      <c r="L59" s="792"/>
      <c r="M59" s="792"/>
      <c r="N59" s="792"/>
      <c r="O59" s="792"/>
      <c r="P59" s="792"/>
      <c r="Q59" s="792"/>
      <c r="R59" s="792"/>
    </row>
    <row r="60" spans="3:18" ht="6.75" customHeight="1">
      <c r="C60" s="4"/>
      <c r="D60" s="792"/>
      <c r="E60" s="792"/>
      <c r="F60" s="792"/>
      <c r="G60" s="792"/>
      <c r="H60" s="792"/>
      <c r="I60" s="792"/>
      <c r="J60" s="792"/>
      <c r="K60" s="792"/>
      <c r="L60" s="792"/>
      <c r="M60" s="792"/>
      <c r="N60" s="792"/>
      <c r="O60" s="792"/>
      <c r="P60" s="792"/>
      <c r="Q60" s="792"/>
      <c r="R60" s="792"/>
    </row>
    <row r="61" ht="9.75" customHeight="1"/>
    <row r="62" spans="2:18" ht="11.25">
      <c r="B62" s="791" t="s">
        <v>208</v>
      </c>
      <c r="C62" s="791"/>
      <c r="D62" s="792" t="s">
        <v>496</v>
      </c>
      <c r="E62" s="792"/>
      <c r="F62" s="792"/>
      <c r="G62" s="792"/>
      <c r="H62" s="792"/>
      <c r="I62" s="792"/>
      <c r="J62" s="792"/>
      <c r="K62" s="792"/>
      <c r="L62" s="792"/>
      <c r="M62" s="792"/>
      <c r="N62" s="792"/>
      <c r="O62" s="792"/>
      <c r="P62" s="792"/>
      <c r="Q62" s="792"/>
      <c r="R62" s="792"/>
    </row>
  </sheetData>
  <sheetProtection/>
  <mergeCells count="81">
    <mergeCell ref="B62:C62"/>
    <mergeCell ref="D62:R62"/>
    <mergeCell ref="D50:R52"/>
    <mergeCell ref="D54:R54"/>
    <mergeCell ref="D56:R56"/>
    <mergeCell ref="D58:R60"/>
    <mergeCell ref="B58:C58"/>
    <mergeCell ref="B50:C50"/>
    <mergeCell ref="B56:C56"/>
    <mergeCell ref="S5:U5"/>
    <mergeCell ref="S6:S8"/>
    <mergeCell ref="T6:T8"/>
    <mergeCell ref="U6:U8"/>
    <mergeCell ref="E31:F31"/>
    <mergeCell ref="M6:M8"/>
    <mergeCell ref="O6:O8"/>
    <mergeCell ref="J5:L5"/>
    <mergeCell ref="E29:F29"/>
    <mergeCell ref="E22:F22"/>
    <mergeCell ref="E27:F27"/>
    <mergeCell ref="E24:F24"/>
    <mergeCell ref="E25:F25"/>
    <mergeCell ref="E23:F23"/>
    <mergeCell ref="P5:R5"/>
    <mergeCell ref="P6:P8"/>
    <mergeCell ref="B48:F48"/>
    <mergeCell ref="B54:C54"/>
    <mergeCell ref="B29:B47"/>
    <mergeCell ref="E47:F47"/>
    <mergeCell ref="C29:C46"/>
    <mergeCell ref="E41:F41"/>
    <mergeCell ref="E32:F32"/>
    <mergeCell ref="E34:F34"/>
    <mergeCell ref="E35:F35"/>
    <mergeCell ref="E33:F33"/>
    <mergeCell ref="E30:F30"/>
    <mergeCell ref="E46:F46"/>
    <mergeCell ref="E42:F42"/>
    <mergeCell ref="E40:F40"/>
    <mergeCell ref="E36:F36"/>
    <mergeCell ref="E37:F37"/>
    <mergeCell ref="Q6:Q8"/>
    <mergeCell ref="R6:R8"/>
    <mergeCell ref="N6:N8"/>
    <mergeCell ref="M5:O5"/>
    <mergeCell ref="C5:C8"/>
    <mergeCell ref="D5:D8"/>
    <mergeCell ref="J6:J8"/>
    <mergeCell ref="H5:I5"/>
    <mergeCell ref="I6:I8"/>
    <mergeCell ref="H6:H8"/>
    <mergeCell ref="G5:G8"/>
    <mergeCell ref="K6:K8"/>
    <mergeCell ref="L6:L8"/>
    <mergeCell ref="E21:F21"/>
    <mergeCell ref="B9:B19"/>
    <mergeCell ref="E14:F14"/>
    <mergeCell ref="E19:F19"/>
    <mergeCell ref="E13:F13"/>
    <mergeCell ref="E20:F20"/>
    <mergeCell ref="B5:B8"/>
    <mergeCell ref="C20:C26"/>
    <mergeCell ref="C9:C18"/>
    <mergeCell ref="E15:F15"/>
    <mergeCell ref="E18:F18"/>
    <mergeCell ref="E26:F26"/>
    <mergeCell ref="B20:B28"/>
    <mergeCell ref="C27:C28"/>
    <mergeCell ref="E28:F28"/>
    <mergeCell ref="E17:F17"/>
    <mergeCell ref="E5:F8"/>
    <mergeCell ref="E9:F9"/>
    <mergeCell ref="E10:F10"/>
    <mergeCell ref="E11:F11"/>
    <mergeCell ref="E12:F12"/>
    <mergeCell ref="E16:F16"/>
    <mergeCell ref="E44:F44"/>
    <mergeCell ref="E45:F45"/>
    <mergeCell ref="E43:F43"/>
    <mergeCell ref="E39:F39"/>
    <mergeCell ref="E38:F38"/>
  </mergeCells>
  <printOptions/>
  <pageMargins left="0.91" right="0.45" top="0.984" bottom="0.75" header="0.512" footer="0.512"/>
  <pageSetup fitToHeight="1" fitToWidth="1" horizontalDpi="400" verticalDpi="4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view="pageBreakPreview" zoomScaleSheetLayoutView="100" zoomScalePageLayoutView="0" workbookViewId="0" topLeftCell="A1">
      <selection activeCell="A1" sqref="A1"/>
    </sheetView>
  </sheetViews>
  <sheetFormatPr defaultColWidth="9.33203125" defaultRowHeight="11.25"/>
  <cols>
    <col min="1" max="1" width="4.16015625" style="301" customWidth="1"/>
    <col min="2" max="12" width="9.33203125" style="301" customWidth="1"/>
    <col min="13" max="13" width="75.33203125" style="301" customWidth="1"/>
    <col min="14" max="16384" width="9.33203125" style="301" customWidth="1"/>
  </cols>
  <sheetData>
    <row r="1" ht="27" customHeight="1">
      <c r="A1" s="307" t="s">
        <v>640</v>
      </c>
    </row>
    <row r="2" ht="15" customHeight="1"/>
    <row r="3" spans="1:2" s="309" customFormat="1" ht="15" customHeight="1">
      <c r="A3" s="308">
        <v>1</v>
      </c>
      <c r="B3" s="309" t="s">
        <v>641</v>
      </c>
    </row>
    <row r="4" s="309" customFormat="1" ht="15" customHeight="1"/>
    <row r="5" spans="1:2" s="309" customFormat="1" ht="15" customHeight="1">
      <c r="A5" s="308">
        <v>2</v>
      </c>
      <c r="B5" s="309" t="s">
        <v>642</v>
      </c>
    </row>
    <row r="6" spans="1:13" s="309" customFormat="1" ht="15" customHeight="1">
      <c r="A6" s="310"/>
      <c r="B6" s="310"/>
      <c r="C6" s="310"/>
      <c r="D6" s="310"/>
      <c r="E6" s="310"/>
      <c r="F6" s="310"/>
      <c r="G6" s="310"/>
      <c r="H6" s="310"/>
      <c r="I6" s="310"/>
      <c r="J6" s="310"/>
      <c r="K6" s="310"/>
      <c r="L6" s="310"/>
      <c r="M6" s="310"/>
    </row>
    <row r="7" spans="1:13" s="309" customFormat="1" ht="30" customHeight="1">
      <c r="A7" s="311">
        <v>3</v>
      </c>
      <c r="B7" s="677" t="s">
        <v>643</v>
      </c>
      <c r="C7" s="677"/>
      <c r="D7" s="677"/>
      <c r="E7" s="677"/>
      <c r="F7" s="677"/>
      <c r="G7" s="677"/>
      <c r="H7" s="677"/>
      <c r="I7" s="677"/>
      <c r="J7" s="677"/>
      <c r="K7" s="677"/>
      <c r="L7" s="677"/>
      <c r="M7" s="677"/>
    </row>
    <row r="8" spans="1:2" ht="15" customHeight="1">
      <c r="A8" s="312"/>
      <c r="B8" s="313"/>
    </row>
    <row r="9" spans="1:13" ht="79.5" customHeight="1">
      <c r="A9" s="311">
        <v>4</v>
      </c>
      <c r="B9" s="677" t="s">
        <v>644</v>
      </c>
      <c r="C9" s="677"/>
      <c r="D9" s="677"/>
      <c r="E9" s="677"/>
      <c r="F9" s="677"/>
      <c r="G9" s="677"/>
      <c r="H9" s="677"/>
      <c r="I9" s="677"/>
      <c r="J9" s="677"/>
      <c r="K9" s="677"/>
      <c r="L9" s="677"/>
      <c r="M9" s="677"/>
    </row>
    <row r="10" spans="1:13" ht="15" customHeight="1">
      <c r="A10" s="310"/>
      <c r="B10" s="310"/>
      <c r="C10" s="310"/>
      <c r="D10" s="310"/>
      <c r="E10" s="310"/>
      <c r="F10" s="310"/>
      <c r="G10" s="310"/>
      <c r="H10" s="310"/>
      <c r="I10" s="310"/>
      <c r="J10" s="310"/>
      <c r="K10" s="310"/>
      <c r="L10" s="310"/>
      <c r="M10" s="310"/>
    </row>
    <row r="11" spans="1:13" ht="15" customHeight="1">
      <c r="A11" s="311">
        <v>5</v>
      </c>
      <c r="B11" s="677" t="s">
        <v>645</v>
      </c>
      <c r="C11" s="677"/>
      <c r="D11" s="677"/>
      <c r="E11" s="677"/>
      <c r="F11" s="677"/>
      <c r="G11" s="677"/>
      <c r="H11" s="677"/>
      <c r="I11" s="677"/>
      <c r="J11" s="677"/>
      <c r="K11" s="677"/>
      <c r="L11" s="677"/>
      <c r="M11" s="677"/>
    </row>
    <row r="12" spans="1:13" ht="45" customHeight="1">
      <c r="A12" s="311"/>
      <c r="B12" s="677"/>
      <c r="C12" s="677"/>
      <c r="D12" s="677"/>
      <c r="E12" s="677"/>
      <c r="F12" s="677"/>
      <c r="G12" s="677"/>
      <c r="H12" s="677"/>
      <c r="I12" s="677"/>
      <c r="J12" s="677"/>
      <c r="K12" s="677"/>
      <c r="L12" s="677"/>
      <c r="M12" s="677"/>
    </row>
    <row r="13" spans="1:13" ht="15" customHeight="1">
      <c r="A13" s="311"/>
      <c r="B13" s="310"/>
      <c r="C13" s="310"/>
      <c r="D13" s="310"/>
      <c r="E13" s="310"/>
      <c r="F13" s="310"/>
      <c r="G13" s="310"/>
      <c r="H13" s="310"/>
      <c r="I13" s="310"/>
      <c r="J13" s="310"/>
      <c r="K13" s="310"/>
      <c r="L13" s="310"/>
      <c r="M13" s="310"/>
    </row>
    <row r="14" spans="1:13" ht="30" customHeight="1">
      <c r="A14" s="311">
        <v>6</v>
      </c>
      <c r="B14" s="677" t="s">
        <v>646</v>
      </c>
      <c r="C14" s="677"/>
      <c r="D14" s="677"/>
      <c r="E14" s="677"/>
      <c r="F14" s="677"/>
      <c r="G14" s="677"/>
      <c r="H14" s="677"/>
      <c r="I14" s="677"/>
      <c r="J14" s="677"/>
      <c r="K14" s="677"/>
      <c r="L14" s="677"/>
      <c r="M14" s="677"/>
    </row>
    <row r="15" spans="1:13" ht="15" customHeight="1">
      <c r="A15" s="311"/>
      <c r="B15" s="310"/>
      <c r="C15" s="310"/>
      <c r="D15" s="310"/>
      <c r="E15" s="310"/>
      <c r="F15" s="310"/>
      <c r="G15" s="310"/>
      <c r="H15" s="310"/>
      <c r="I15" s="310"/>
      <c r="J15" s="310"/>
      <c r="K15" s="310"/>
      <c r="L15" s="310"/>
      <c r="M15" s="310"/>
    </row>
    <row r="16" spans="1:13" ht="37.5" customHeight="1">
      <c r="A16" s="311">
        <v>7</v>
      </c>
      <c r="B16" s="676" t="s">
        <v>906</v>
      </c>
      <c r="C16" s="676"/>
      <c r="D16" s="676"/>
      <c r="E16" s="676"/>
      <c r="F16" s="676"/>
      <c r="G16" s="676"/>
      <c r="H16" s="676"/>
      <c r="I16" s="676"/>
      <c r="J16" s="676"/>
      <c r="K16" s="676"/>
      <c r="L16" s="676"/>
      <c r="M16" s="676"/>
    </row>
    <row r="17" spans="1:13" ht="37.5" customHeight="1">
      <c r="A17" s="311"/>
      <c r="B17" s="676"/>
      <c r="C17" s="676"/>
      <c r="D17" s="676"/>
      <c r="E17" s="676"/>
      <c r="F17" s="676"/>
      <c r="G17" s="676"/>
      <c r="H17" s="676"/>
      <c r="I17" s="676"/>
      <c r="J17" s="676"/>
      <c r="K17" s="676"/>
      <c r="L17" s="676"/>
      <c r="M17" s="676"/>
    </row>
    <row r="18" spans="1:13" ht="15" customHeight="1">
      <c r="A18" s="311"/>
      <c r="B18" s="310"/>
      <c r="C18" s="310"/>
      <c r="D18" s="310"/>
      <c r="E18" s="310"/>
      <c r="F18" s="310"/>
      <c r="G18" s="310"/>
      <c r="H18" s="310"/>
      <c r="I18" s="310"/>
      <c r="J18" s="310"/>
      <c r="K18" s="310"/>
      <c r="L18" s="310"/>
      <c r="M18" s="310"/>
    </row>
    <row r="19" spans="1:13" ht="15" customHeight="1">
      <c r="A19" s="314">
        <v>8</v>
      </c>
      <c r="B19" s="676" t="s">
        <v>647</v>
      </c>
      <c r="C19" s="676"/>
      <c r="D19" s="676"/>
      <c r="E19" s="676"/>
      <c r="F19" s="676"/>
      <c r="G19" s="676"/>
      <c r="H19" s="676"/>
      <c r="I19" s="676"/>
      <c r="J19" s="676"/>
      <c r="K19" s="676"/>
      <c r="L19" s="676"/>
      <c r="M19" s="676"/>
    </row>
    <row r="20" spans="2:13" ht="11.25">
      <c r="B20" s="315"/>
      <c r="C20" s="315"/>
      <c r="D20" s="315"/>
      <c r="E20" s="315"/>
      <c r="F20" s="315"/>
      <c r="G20" s="315"/>
      <c r="H20" s="315"/>
      <c r="I20" s="315"/>
      <c r="J20" s="315"/>
      <c r="K20" s="315"/>
      <c r="L20" s="315"/>
      <c r="M20" s="315"/>
    </row>
  </sheetData>
  <sheetProtection/>
  <mergeCells count="6">
    <mergeCell ref="B19:M19"/>
    <mergeCell ref="B7:M7"/>
    <mergeCell ref="B9:M9"/>
    <mergeCell ref="B11:M12"/>
    <mergeCell ref="B14:M14"/>
    <mergeCell ref="B16:M17"/>
  </mergeCells>
  <printOptions/>
  <pageMargins left="0.7874015748031497" right="0.7874015748031497" top="0.7874015748031497" bottom="0.3937007874015748" header="0.5118110236220472" footer="0.1968503937007874"/>
  <pageSetup fitToHeight="1" fitToWidth="1" horizontalDpi="600" verticalDpi="600" orientation="landscape" paperSize="9" scale="87" r:id="rId1"/>
  <headerFooter alignWithMargins="0">
    <oddFooter>&amp;R&amp;8&amp;P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E18"/>
  <sheetViews>
    <sheetView view="pageBreakPreview" zoomScale="75" zoomScaleNormal="65" zoomScaleSheetLayoutView="75" zoomScalePageLayoutView="0" workbookViewId="0" topLeftCell="B1">
      <selection activeCell="B1" sqref="B1"/>
    </sheetView>
  </sheetViews>
  <sheetFormatPr defaultColWidth="9.33203125" defaultRowHeight="11.25"/>
  <cols>
    <col min="1" max="1" width="13.5" style="317" hidden="1" customWidth="1"/>
    <col min="2" max="2" width="119" style="329" customWidth="1"/>
    <col min="3" max="5" width="7" style="317" customWidth="1"/>
    <col min="6" max="250" width="9.33203125" style="317" customWidth="1"/>
    <col min="251" max="251" width="0" style="317" hidden="1" customWidth="1"/>
    <col min="252" max="252" width="9.33203125" style="317" customWidth="1"/>
    <col min="253" max="253" width="18.5" style="317" customWidth="1"/>
    <col min="254" max="254" width="119" style="317" customWidth="1"/>
    <col min="255" max="16384" width="7" style="317" customWidth="1"/>
  </cols>
  <sheetData>
    <row r="2" spans="1:5" ht="35.25" customHeight="1">
      <c r="A2" s="316"/>
      <c r="B2" s="681" t="s">
        <v>648</v>
      </c>
      <c r="C2" s="681"/>
      <c r="D2" s="681"/>
      <c r="E2" s="681"/>
    </row>
    <row r="3" spans="1:5" ht="19.5" customHeight="1">
      <c r="A3" s="316"/>
      <c r="B3" s="483"/>
      <c r="C3" s="483"/>
      <c r="D3" s="483"/>
      <c r="E3" s="483"/>
    </row>
    <row r="4" spans="2:5" s="318" customFormat="1" ht="19.5" customHeight="1">
      <c r="B4" s="319"/>
      <c r="C4" s="319"/>
      <c r="D4" s="319"/>
      <c r="E4" s="319"/>
    </row>
    <row r="5" spans="2:5" s="320" customFormat="1" ht="19.5" customHeight="1">
      <c r="B5" s="631" t="s">
        <v>649</v>
      </c>
      <c r="C5" s="678" t="s">
        <v>650</v>
      </c>
      <c r="D5" s="679"/>
      <c r="E5" s="680"/>
    </row>
    <row r="6" spans="2:5" s="320" customFormat="1" ht="19.5" customHeight="1">
      <c r="B6" s="321" t="s">
        <v>651</v>
      </c>
      <c r="C6" s="322">
        <v>4</v>
      </c>
      <c r="D6" s="323" t="s">
        <v>652</v>
      </c>
      <c r="E6" s="324">
        <f>C6+1</f>
        <v>5</v>
      </c>
    </row>
    <row r="7" spans="2:5" s="320" customFormat="1" ht="19.5" customHeight="1">
      <c r="B7" s="321" t="s">
        <v>653</v>
      </c>
      <c r="C7" s="322">
        <f>E6+1</f>
        <v>6</v>
      </c>
      <c r="D7" s="323" t="s">
        <v>652</v>
      </c>
      <c r="E7" s="324">
        <f>C7+1</f>
        <v>7</v>
      </c>
    </row>
    <row r="8" spans="2:5" s="320" customFormat="1" ht="19.5" customHeight="1">
      <c r="B8" s="321" t="s">
        <v>654</v>
      </c>
      <c r="C8" s="322">
        <f>E7+1</f>
        <v>8</v>
      </c>
      <c r="D8" s="323" t="s">
        <v>652</v>
      </c>
      <c r="E8" s="324">
        <f>C8+1</f>
        <v>9</v>
      </c>
    </row>
    <row r="9" spans="2:5" s="320" customFormat="1" ht="19.5" customHeight="1">
      <c r="B9" s="321" t="s">
        <v>655</v>
      </c>
      <c r="C9" s="322">
        <f>E8+1</f>
        <v>10</v>
      </c>
      <c r="D9" s="323" t="s">
        <v>652</v>
      </c>
      <c r="E9" s="324">
        <f>C9+1</f>
        <v>11</v>
      </c>
    </row>
    <row r="10" spans="2:5" s="320" customFormat="1" ht="19.5" customHeight="1">
      <c r="B10" s="321" t="s">
        <v>657</v>
      </c>
      <c r="C10" s="322">
        <f>E9+1</f>
        <v>12</v>
      </c>
      <c r="D10" s="323" t="s">
        <v>652</v>
      </c>
      <c r="E10" s="324">
        <f>C10+1</f>
        <v>13</v>
      </c>
    </row>
    <row r="11" spans="2:5" s="320" customFormat="1" ht="19.5" customHeight="1">
      <c r="B11" s="325" t="s">
        <v>658</v>
      </c>
      <c r="C11" s="322">
        <f>E10+1</f>
        <v>14</v>
      </c>
      <c r="D11" s="323" t="s">
        <v>652</v>
      </c>
      <c r="E11" s="324">
        <f>C11+1</f>
        <v>15</v>
      </c>
    </row>
    <row r="12" spans="2:5" s="320" customFormat="1" ht="19.5" customHeight="1">
      <c r="B12" s="321" t="s">
        <v>659</v>
      </c>
      <c r="C12" s="322">
        <f>E11+1</f>
        <v>16</v>
      </c>
      <c r="D12" s="323" t="s">
        <v>652</v>
      </c>
      <c r="E12" s="324">
        <f>C12+1</f>
        <v>17</v>
      </c>
    </row>
    <row r="13" spans="2:5" s="320" customFormat="1" ht="19.5" customHeight="1">
      <c r="B13" s="526" t="s">
        <v>836</v>
      </c>
      <c r="C13" s="322">
        <f>E12+1</f>
        <v>18</v>
      </c>
      <c r="D13" s="323" t="s">
        <v>652</v>
      </c>
      <c r="E13" s="324">
        <f>C13+1</f>
        <v>19</v>
      </c>
    </row>
    <row r="14" spans="2:5" s="320" customFormat="1" ht="19.5" customHeight="1">
      <c r="B14" s="321" t="s">
        <v>660</v>
      </c>
      <c r="C14" s="322">
        <f>E13+1</f>
        <v>20</v>
      </c>
      <c r="D14" s="323" t="s">
        <v>652</v>
      </c>
      <c r="E14" s="324">
        <f>C14+1</f>
        <v>21</v>
      </c>
    </row>
    <row r="15" spans="2:5" s="320" customFormat="1" ht="19.5" customHeight="1">
      <c r="B15" s="321" t="s">
        <v>661</v>
      </c>
      <c r="C15" s="322">
        <f>E14+1</f>
        <v>22</v>
      </c>
      <c r="D15" s="323" t="s">
        <v>652</v>
      </c>
      <c r="E15" s="324">
        <f>C15+1</f>
        <v>23</v>
      </c>
    </row>
    <row r="16" spans="2:5" s="320" customFormat="1" ht="19.5" customHeight="1">
      <c r="B16" s="321" t="s">
        <v>662</v>
      </c>
      <c r="C16" s="322">
        <f>E15+1</f>
        <v>24</v>
      </c>
      <c r="D16" s="323" t="s">
        <v>652</v>
      </c>
      <c r="E16" s="324">
        <f>C16+5</f>
        <v>29</v>
      </c>
    </row>
    <row r="17" spans="2:5" s="320" customFormat="1" ht="19.5" customHeight="1">
      <c r="B17" s="321" t="s">
        <v>663</v>
      </c>
      <c r="C17" s="326"/>
      <c r="D17" s="323">
        <f>E16+1</f>
        <v>30</v>
      </c>
      <c r="E17" s="324"/>
    </row>
    <row r="18" spans="2:5" s="318" customFormat="1" ht="11.25" customHeight="1">
      <c r="B18" s="327"/>
      <c r="C18" s="328"/>
      <c r="D18" s="328"/>
      <c r="E18" s="328"/>
    </row>
  </sheetData>
  <sheetProtection/>
  <mergeCells count="2">
    <mergeCell ref="C5:E5"/>
    <mergeCell ref="B2:E2"/>
  </mergeCells>
  <printOptions horizontalCentered="1"/>
  <pageMargins left="0.7874015748031497" right="0.7874015748031497" top="0.7874015748031497" bottom="0.3937007874015748" header="0.5118110236220472" footer="0.1968503937007874"/>
  <pageSetup fitToHeight="1" fitToWidth="1" horizontalDpi="600" verticalDpi="600" orientation="landscape" paperSize="9" r:id="rId1"/>
  <headerFooter alignWithMargins="0">
    <oddFooter>&amp;R&amp;8&amp;P</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view="pageBreakPreview" zoomScale="75" zoomScaleSheetLayoutView="75" zoomScalePageLayoutView="0" workbookViewId="0" topLeftCell="A1">
      <selection activeCell="A1" sqref="A1"/>
    </sheetView>
  </sheetViews>
  <sheetFormatPr defaultColWidth="9.33203125" defaultRowHeight="11.25"/>
  <cols>
    <col min="1" max="1" width="7.66015625" style="298" customWidth="1"/>
    <col min="2" max="2" width="61.5" style="525" customWidth="1"/>
    <col min="3" max="3" width="15" style="298" customWidth="1"/>
    <col min="4" max="4" width="11.83203125" style="506" customWidth="1"/>
    <col min="5" max="5" width="10.5" style="506" customWidth="1"/>
    <col min="6" max="6" width="15" style="506" customWidth="1"/>
    <col min="7" max="7" width="14.5" style="506" customWidth="1"/>
    <col min="8" max="8" width="10.16015625" style="506" customWidth="1"/>
    <col min="9" max="10" width="9.83203125" style="506" customWidth="1"/>
    <col min="11" max="11" width="10.16015625" style="506" customWidth="1"/>
    <col min="12" max="250" width="9.33203125" style="298" customWidth="1"/>
    <col min="251" max="251" width="7.66015625" style="298" customWidth="1"/>
    <col min="252" max="252" width="61.5" style="298" customWidth="1"/>
    <col min="253" max="253" width="15" style="298" customWidth="1"/>
    <col min="254" max="254" width="11.83203125" style="298" customWidth="1"/>
    <col min="255" max="255" width="10.5" style="298" customWidth="1"/>
    <col min="256" max="16384" width="15" style="298" customWidth="1"/>
  </cols>
  <sheetData>
    <row r="1" ht="24" customHeight="1">
      <c r="A1" s="170" t="s">
        <v>1</v>
      </c>
    </row>
    <row r="2" ht="12" customHeight="1"/>
    <row r="3" spans="3:11" ht="18" customHeight="1">
      <c r="C3" s="239"/>
      <c r="D3" s="226"/>
      <c r="E3" s="226"/>
      <c r="F3" s="226"/>
      <c r="G3" s="226"/>
      <c r="H3" s="226"/>
      <c r="I3" s="707">
        <v>41455</v>
      </c>
      <c r="J3" s="707"/>
      <c r="K3" s="707"/>
    </row>
    <row r="4" spans="2:11" ht="25.5" customHeight="1">
      <c r="B4" s="708" t="s">
        <v>282</v>
      </c>
      <c r="C4" s="711" t="s">
        <v>48</v>
      </c>
      <c r="D4" s="714" t="s">
        <v>66</v>
      </c>
      <c r="E4" s="715"/>
      <c r="F4" s="716" t="s">
        <v>509</v>
      </c>
      <c r="G4" s="717"/>
      <c r="H4" s="714" t="s">
        <v>3</v>
      </c>
      <c r="I4" s="718"/>
      <c r="J4" s="719"/>
      <c r="K4" s="720"/>
    </row>
    <row r="5" spans="2:11" ht="28.5" customHeight="1">
      <c r="B5" s="709"/>
      <c r="C5" s="712"/>
      <c r="D5" s="721" t="s">
        <v>69</v>
      </c>
      <c r="E5" s="724" t="s">
        <v>70</v>
      </c>
      <c r="F5" s="727" t="s">
        <v>389</v>
      </c>
      <c r="G5" s="730" t="s">
        <v>164</v>
      </c>
      <c r="H5" s="733" t="s">
        <v>160</v>
      </c>
      <c r="I5" s="736" t="s">
        <v>161</v>
      </c>
      <c r="J5" s="736" t="s">
        <v>162</v>
      </c>
      <c r="K5" s="736" t="s">
        <v>163</v>
      </c>
    </row>
    <row r="6" spans="2:11" ht="27" customHeight="1">
      <c r="B6" s="709"/>
      <c r="C6" s="712"/>
      <c r="D6" s="722"/>
      <c r="E6" s="725"/>
      <c r="F6" s="728"/>
      <c r="G6" s="731"/>
      <c r="H6" s="734"/>
      <c r="I6" s="736"/>
      <c r="J6" s="736"/>
      <c r="K6" s="736"/>
    </row>
    <row r="7" spans="2:11" ht="21" customHeight="1">
      <c r="B7" s="710"/>
      <c r="C7" s="713"/>
      <c r="D7" s="723"/>
      <c r="E7" s="726"/>
      <c r="F7" s="729"/>
      <c r="G7" s="732"/>
      <c r="H7" s="735"/>
      <c r="I7" s="737"/>
      <c r="J7" s="737"/>
      <c r="K7" s="737"/>
    </row>
    <row r="8" spans="2:11" s="174" customFormat="1" ht="30" customHeight="1">
      <c r="B8" s="508" t="s">
        <v>19</v>
      </c>
      <c r="C8" s="682" t="s">
        <v>49</v>
      </c>
      <c r="D8" s="240" t="s">
        <v>78</v>
      </c>
      <c r="E8" s="241"/>
      <c r="F8" s="242" t="s">
        <v>78</v>
      </c>
      <c r="G8" s="243"/>
      <c r="H8" s="244"/>
      <c r="I8" s="245" t="s">
        <v>78</v>
      </c>
      <c r="J8" s="245"/>
      <c r="K8" s="245"/>
    </row>
    <row r="9" spans="2:11" s="174" customFormat="1" ht="30" customHeight="1">
      <c r="B9" s="508" t="s">
        <v>20</v>
      </c>
      <c r="C9" s="683"/>
      <c r="D9" s="240" t="s">
        <v>78</v>
      </c>
      <c r="E9" s="241"/>
      <c r="F9" s="242" t="s">
        <v>78</v>
      </c>
      <c r="G9" s="243"/>
      <c r="H9" s="244"/>
      <c r="I9" s="245"/>
      <c r="J9" s="245" t="s">
        <v>78</v>
      </c>
      <c r="K9" s="245"/>
    </row>
    <row r="10" spans="2:11" s="174" customFormat="1" ht="30" customHeight="1">
      <c r="B10" s="508" t="s">
        <v>442</v>
      </c>
      <c r="C10" s="683"/>
      <c r="D10" s="240" t="s">
        <v>78</v>
      </c>
      <c r="E10" s="241"/>
      <c r="F10" s="242" t="s">
        <v>78</v>
      </c>
      <c r="G10" s="243"/>
      <c r="H10" s="244"/>
      <c r="I10" s="245"/>
      <c r="J10" s="245" t="s">
        <v>78</v>
      </c>
      <c r="K10" s="245"/>
    </row>
    <row r="11" spans="2:11" s="174" customFormat="1" ht="30" customHeight="1">
      <c r="B11" s="508" t="s">
        <v>22</v>
      </c>
      <c r="C11" s="683"/>
      <c r="D11" s="240" t="s">
        <v>78</v>
      </c>
      <c r="E11" s="241"/>
      <c r="F11" s="242" t="s">
        <v>78</v>
      </c>
      <c r="G11" s="243"/>
      <c r="H11" s="244"/>
      <c r="I11" s="245"/>
      <c r="J11" s="245" t="s">
        <v>78</v>
      </c>
      <c r="K11" s="245"/>
    </row>
    <row r="12" spans="2:11" s="174" customFormat="1" ht="30" customHeight="1">
      <c r="B12" s="510" t="s">
        <v>223</v>
      </c>
      <c r="C12" s="683"/>
      <c r="D12" s="240" t="s">
        <v>78</v>
      </c>
      <c r="E12" s="241"/>
      <c r="F12" s="242" t="s">
        <v>78</v>
      </c>
      <c r="G12" s="243"/>
      <c r="H12" s="244"/>
      <c r="I12" s="245"/>
      <c r="J12" s="245" t="s">
        <v>78</v>
      </c>
      <c r="K12" s="245"/>
    </row>
    <row r="13" spans="2:11" s="174" customFormat="1" ht="30" customHeight="1">
      <c r="B13" s="508" t="s">
        <v>387</v>
      </c>
      <c r="C13" s="683"/>
      <c r="D13" s="240" t="s">
        <v>78</v>
      </c>
      <c r="E13" s="241"/>
      <c r="F13" s="242" t="s">
        <v>78</v>
      </c>
      <c r="G13" s="243"/>
      <c r="H13" s="244" t="s">
        <v>78</v>
      </c>
      <c r="I13" s="245"/>
      <c r="J13" s="245"/>
      <c r="K13" s="245"/>
    </row>
    <row r="14" spans="2:11" s="174" customFormat="1" ht="30" customHeight="1">
      <c r="B14" s="508" t="s">
        <v>418</v>
      </c>
      <c r="C14" s="683"/>
      <c r="D14" s="240" t="s">
        <v>78</v>
      </c>
      <c r="E14" s="241"/>
      <c r="F14" s="242" t="s">
        <v>78</v>
      </c>
      <c r="G14" s="243"/>
      <c r="H14" s="244"/>
      <c r="I14" s="245" t="s">
        <v>78</v>
      </c>
      <c r="J14" s="245"/>
      <c r="K14" s="245"/>
    </row>
    <row r="15" spans="2:11" s="174" customFormat="1" ht="30" customHeight="1">
      <c r="B15" s="508" t="s">
        <v>419</v>
      </c>
      <c r="C15" s="683"/>
      <c r="D15" s="240" t="s">
        <v>78</v>
      </c>
      <c r="E15" s="241"/>
      <c r="F15" s="242" t="s">
        <v>78</v>
      </c>
      <c r="G15" s="243"/>
      <c r="H15" s="244"/>
      <c r="I15" s="245" t="s">
        <v>78</v>
      </c>
      <c r="J15" s="245"/>
      <c r="K15" s="245"/>
    </row>
    <row r="16" spans="2:11" s="174" customFormat="1" ht="30" customHeight="1">
      <c r="B16" s="508" t="s">
        <v>165</v>
      </c>
      <c r="C16" s="683"/>
      <c r="D16" s="240" t="s">
        <v>78</v>
      </c>
      <c r="E16" s="241"/>
      <c r="F16" s="242" t="s">
        <v>78</v>
      </c>
      <c r="G16" s="243"/>
      <c r="H16" s="244"/>
      <c r="I16" s="245"/>
      <c r="J16" s="245" t="s">
        <v>78</v>
      </c>
      <c r="K16" s="245"/>
    </row>
    <row r="17" spans="2:11" s="174" customFormat="1" ht="30" customHeight="1">
      <c r="B17" s="508" t="s">
        <v>225</v>
      </c>
      <c r="C17" s="683"/>
      <c r="D17" s="240" t="s">
        <v>78</v>
      </c>
      <c r="E17" s="241"/>
      <c r="F17" s="242" t="s">
        <v>78</v>
      </c>
      <c r="G17" s="243"/>
      <c r="H17" s="244"/>
      <c r="I17" s="245" t="s">
        <v>78</v>
      </c>
      <c r="J17" s="245"/>
      <c r="K17" s="245"/>
    </row>
    <row r="18" spans="2:11" s="174" customFormat="1" ht="30" customHeight="1">
      <c r="B18" s="508" t="s">
        <v>210</v>
      </c>
      <c r="C18" s="683"/>
      <c r="D18" s="240" t="s">
        <v>78</v>
      </c>
      <c r="E18" s="241"/>
      <c r="F18" s="246" t="s">
        <v>78</v>
      </c>
      <c r="G18" s="243"/>
      <c r="H18" s="244" t="s">
        <v>78</v>
      </c>
      <c r="I18" s="245"/>
      <c r="J18" s="245"/>
      <c r="K18" s="245"/>
    </row>
    <row r="19" spans="2:11" s="174" customFormat="1" ht="30" customHeight="1">
      <c r="B19" s="508" t="s">
        <v>211</v>
      </c>
      <c r="C19" s="683"/>
      <c r="D19" s="240" t="s">
        <v>78</v>
      </c>
      <c r="E19" s="241"/>
      <c r="F19" s="246" t="s">
        <v>78</v>
      </c>
      <c r="G19" s="243"/>
      <c r="H19" s="244"/>
      <c r="I19" s="245" t="s">
        <v>78</v>
      </c>
      <c r="J19" s="245"/>
      <c r="K19" s="245"/>
    </row>
    <row r="20" spans="2:11" s="174" customFormat="1" ht="30" customHeight="1">
      <c r="B20" s="508" t="s">
        <v>227</v>
      </c>
      <c r="C20" s="683"/>
      <c r="D20" s="240" t="s">
        <v>78</v>
      </c>
      <c r="E20" s="241"/>
      <c r="F20" s="246" t="s">
        <v>78</v>
      </c>
      <c r="G20" s="243"/>
      <c r="H20" s="244"/>
      <c r="I20" s="245"/>
      <c r="J20" s="245" t="s">
        <v>78</v>
      </c>
      <c r="K20" s="245"/>
    </row>
    <row r="21" spans="2:11" s="174" customFormat="1" ht="30" customHeight="1">
      <c r="B21" s="508" t="s">
        <v>167</v>
      </c>
      <c r="C21" s="683"/>
      <c r="D21" s="240" t="s">
        <v>78</v>
      </c>
      <c r="E21" s="217"/>
      <c r="F21" s="242" t="s">
        <v>78</v>
      </c>
      <c r="G21" s="267"/>
      <c r="H21" s="244" t="s">
        <v>78</v>
      </c>
      <c r="I21" s="245"/>
      <c r="J21" s="245"/>
      <c r="K21" s="245"/>
    </row>
    <row r="22" spans="2:11" s="174" customFormat="1" ht="30" customHeight="1">
      <c r="B22" s="508" t="s">
        <v>305</v>
      </c>
      <c r="C22" s="683"/>
      <c r="D22" s="240" t="s">
        <v>78</v>
      </c>
      <c r="E22" s="217"/>
      <c r="F22" s="242" t="s">
        <v>78</v>
      </c>
      <c r="G22" s="267"/>
      <c r="H22" s="244"/>
      <c r="I22" s="245"/>
      <c r="J22" s="245" t="s">
        <v>185</v>
      </c>
      <c r="K22" s="245"/>
    </row>
    <row r="23" spans="2:11" s="174" customFormat="1" ht="30" customHeight="1">
      <c r="B23" s="508" t="s">
        <v>306</v>
      </c>
      <c r="C23" s="683"/>
      <c r="D23" s="240" t="s">
        <v>78</v>
      </c>
      <c r="E23" s="217"/>
      <c r="F23" s="242" t="s">
        <v>78</v>
      </c>
      <c r="G23" s="267"/>
      <c r="H23" s="244"/>
      <c r="I23" s="245"/>
      <c r="J23" s="245" t="s">
        <v>185</v>
      </c>
      <c r="K23" s="245"/>
    </row>
    <row r="24" spans="2:11" s="174" customFormat="1" ht="30" customHeight="1">
      <c r="B24" s="508" t="s">
        <v>312</v>
      </c>
      <c r="C24" s="683"/>
      <c r="D24" s="240" t="s">
        <v>185</v>
      </c>
      <c r="E24" s="217"/>
      <c r="F24" s="242" t="s">
        <v>185</v>
      </c>
      <c r="G24" s="243"/>
      <c r="H24" s="244"/>
      <c r="I24" s="245"/>
      <c r="J24" s="245" t="s">
        <v>185</v>
      </c>
      <c r="K24" s="245"/>
    </row>
    <row r="25" spans="2:11" s="174" customFormat="1" ht="30" customHeight="1">
      <c r="B25" s="508" t="s">
        <v>30</v>
      </c>
      <c r="C25" s="683"/>
      <c r="D25" s="240" t="s">
        <v>185</v>
      </c>
      <c r="E25" s="217"/>
      <c r="F25" s="242" t="s">
        <v>185</v>
      </c>
      <c r="G25" s="243"/>
      <c r="H25" s="244"/>
      <c r="I25" s="245"/>
      <c r="J25" s="245" t="s">
        <v>185</v>
      </c>
      <c r="K25" s="245"/>
    </row>
    <row r="26" spans="2:11" s="174" customFormat="1" ht="30" customHeight="1">
      <c r="B26" s="508" t="s">
        <v>494</v>
      </c>
      <c r="C26" s="683"/>
      <c r="D26" s="240" t="s">
        <v>78</v>
      </c>
      <c r="E26" s="217"/>
      <c r="F26" s="242" t="s">
        <v>78</v>
      </c>
      <c r="G26" s="243"/>
      <c r="H26" s="244"/>
      <c r="I26" s="245"/>
      <c r="J26" s="245" t="s">
        <v>78</v>
      </c>
      <c r="K26" s="245"/>
    </row>
    <row r="27" spans="2:11" s="174" customFormat="1" ht="30" customHeight="1">
      <c r="B27" s="508" t="s">
        <v>54</v>
      </c>
      <c r="C27" s="683"/>
      <c r="D27" s="240" t="s">
        <v>78</v>
      </c>
      <c r="E27" s="217"/>
      <c r="F27" s="242" t="s">
        <v>78</v>
      </c>
      <c r="G27" s="243"/>
      <c r="H27" s="244"/>
      <c r="I27" s="245"/>
      <c r="J27" s="245" t="s">
        <v>78</v>
      </c>
      <c r="K27" s="245"/>
    </row>
    <row r="28" spans="2:11" s="174" customFormat="1" ht="30" customHeight="1">
      <c r="B28" s="508" t="s">
        <v>495</v>
      </c>
      <c r="C28" s="683"/>
      <c r="D28" s="240" t="s">
        <v>78</v>
      </c>
      <c r="E28" s="217"/>
      <c r="F28" s="242" t="s">
        <v>78</v>
      </c>
      <c r="G28" s="243"/>
      <c r="H28" s="244"/>
      <c r="I28" s="245"/>
      <c r="J28" s="245" t="s">
        <v>78</v>
      </c>
      <c r="K28" s="245"/>
    </row>
    <row r="29" spans="2:11" s="174" customFormat="1" ht="30" customHeight="1">
      <c r="B29" s="508" t="s">
        <v>428</v>
      </c>
      <c r="C29" s="683"/>
      <c r="D29" s="240" t="s">
        <v>78</v>
      </c>
      <c r="E29" s="217"/>
      <c r="F29" s="242" t="s">
        <v>78</v>
      </c>
      <c r="G29" s="267"/>
      <c r="H29" s="282"/>
      <c r="I29" s="245"/>
      <c r="J29" s="245" t="s">
        <v>78</v>
      </c>
      <c r="K29" s="283"/>
    </row>
    <row r="30" spans="2:11" s="174" customFormat="1" ht="30" customHeight="1">
      <c r="B30" s="508" t="s">
        <v>292</v>
      </c>
      <c r="C30" s="683"/>
      <c r="D30" s="240" t="s">
        <v>185</v>
      </c>
      <c r="E30" s="217"/>
      <c r="F30" s="242" t="s">
        <v>185</v>
      </c>
      <c r="G30" s="267"/>
      <c r="H30" s="282" t="s">
        <v>185</v>
      </c>
      <c r="I30" s="245"/>
      <c r="J30" s="245"/>
      <c r="K30" s="283"/>
    </row>
    <row r="31" spans="2:11" s="174" customFormat="1" ht="30" customHeight="1">
      <c r="B31" s="508" t="s">
        <v>229</v>
      </c>
      <c r="C31" s="683"/>
      <c r="D31" s="240"/>
      <c r="E31" s="240" t="s">
        <v>78</v>
      </c>
      <c r="F31" s="685"/>
      <c r="G31" s="686"/>
      <c r="H31" s="691"/>
      <c r="I31" s="692"/>
      <c r="J31" s="692"/>
      <c r="K31" s="693"/>
    </row>
    <row r="32" spans="2:11" s="174" customFormat="1" ht="30" customHeight="1">
      <c r="B32" s="508" t="s">
        <v>375</v>
      </c>
      <c r="C32" s="683"/>
      <c r="D32" s="240"/>
      <c r="E32" s="240" t="s">
        <v>78</v>
      </c>
      <c r="F32" s="687"/>
      <c r="G32" s="688"/>
      <c r="H32" s="694"/>
      <c r="I32" s="695"/>
      <c r="J32" s="695"/>
      <c r="K32" s="696"/>
    </row>
    <row r="33" spans="2:11" s="174" customFormat="1" ht="30" customHeight="1">
      <c r="B33" s="508" t="s">
        <v>381</v>
      </c>
      <c r="C33" s="683"/>
      <c r="D33" s="240"/>
      <c r="E33" s="240" t="s">
        <v>78</v>
      </c>
      <c r="F33" s="687"/>
      <c r="G33" s="688"/>
      <c r="H33" s="694"/>
      <c r="I33" s="695"/>
      <c r="J33" s="695"/>
      <c r="K33" s="696"/>
    </row>
    <row r="34" spans="2:11" s="174" customFormat="1" ht="30" customHeight="1">
      <c r="B34" s="508" t="s">
        <v>77</v>
      </c>
      <c r="C34" s="683"/>
      <c r="D34" s="240"/>
      <c r="E34" s="240" t="s">
        <v>78</v>
      </c>
      <c r="F34" s="687"/>
      <c r="G34" s="688"/>
      <c r="H34" s="694"/>
      <c r="I34" s="695"/>
      <c r="J34" s="695"/>
      <c r="K34" s="696"/>
    </row>
    <row r="35" spans="2:11" s="174" customFormat="1" ht="30" customHeight="1">
      <c r="B35" s="508" t="s">
        <v>475</v>
      </c>
      <c r="C35" s="684"/>
      <c r="D35" s="240"/>
      <c r="E35" s="270" t="s">
        <v>185</v>
      </c>
      <c r="F35" s="689"/>
      <c r="G35" s="690"/>
      <c r="H35" s="697"/>
      <c r="I35" s="698"/>
      <c r="J35" s="698"/>
      <c r="K35" s="699"/>
    </row>
    <row r="36" spans="2:11" s="174" customFormat="1" ht="30" customHeight="1">
      <c r="B36" s="508" t="s">
        <v>392</v>
      </c>
      <c r="C36" s="682" t="s">
        <v>64</v>
      </c>
      <c r="D36" s="240" t="s">
        <v>78</v>
      </c>
      <c r="E36" s="241"/>
      <c r="F36" s="242" t="s">
        <v>78</v>
      </c>
      <c r="G36" s="243"/>
      <c r="H36" s="244" t="s">
        <v>78</v>
      </c>
      <c r="I36" s="245"/>
      <c r="J36" s="245"/>
      <c r="K36" s="245"/>
    </row>
    <row r="37" spans="2:11" s="174" customFormat="1" ht="30" customHeight="1">
      <c r="B37" s="508" t="s">
        <v>443</v>
      </c>
      <c r="C37" s="683"/>
      <c r="D37" s="240" t="s">
        <v>78</v>
      </c>
      <c r="E37" s="241"/>
      <c r="F37" s="242" t="s">
        <v>185</v>
      </c>
      <c r="G37" s="243"/>
      <c r="H37" s="244"/>
      <c r="I37" s="245"/>
      <c r="J37" s="245" t="s">
        <v>78</v>
      </c>
      <c r="K37" s="245"/>
    </row>
    <row r="38" spans="2:11" s="174" customFormat="1" ht="30" customHeight="1">
      <c r="B38" s="508" t="s">
        <v>231</v>
      </c>
      <c r="C38" s="683"/>
      <c r="D38" s="240" t="s">
        <v>78</v>
      </c>
      <c r="E38" s="241"/>
      <c r="F38" s="242" t="s">
        <v>78</v>
      </c>
      <c r="G38" s="243"/>
      <c r="H38" s="244"/>
      <c r="I38" s="245"/>
      <c r="J38" s="245" t="s">
        <v>78</v>
      </c>
      <c r="K38" s="245"/>
    </row>
    <row r="39" spans="2:11" s="174" customFormat="1" ht="30" customHeight="1">
      <c r="B39" s="508" t="s">
        <v>233</v>
      </c>
      <c r="C39" s="683"/>
      <c r="D39" s="247" t="s">
        <v>78</v>
      </c>
      <c r="E39" s="241"/>
      <c r="F39" s="242" t="s">
        <v>78</v>
      </c>
      <c r="G39" s="243"/>
      <c r="H39" s="244"/>
      <c r="I39" s="245"/>
      <c r="J39" s="245" t="s">
        <v>78</v>
      </c>
      <c r="K39" s="245"/>
    </row>
    <row r="40" spans="2:11" s="174" customFormat="1" ht="30" customHeight="1">
      <c r="B40" s="510" t="s">
        <v>469</v>
      </c>
      <c r="C40" s="683"/>
      <c r="D40" s="240" t="s">
        <v>78</v>
      </c>
      <c r="E40" s="241"/>
      <c r="F40" s="242" t="s">
        <v>78</v>
      </c>
      <c r="G40" s="248"/>
      <c r="H40" s="249"/>
      <c r="I40" s="245" t="s">
        <v>78</v>
      </c>
      <c r="J40" s="512"/>
      <c r="K40" s="512"/>
    </row>
    <row r="41" spans="2:11" s="174" customFormat="1" ht="30" customHeight="1">
      <c r="B41" s="508" t="s">
        <v>235</v>
      </c>
      <c r="C41" s="683"/>
      <c r="D41" s="240" t="s">
        <v>78</v>
      </c>
      <c r="E41" s="241"/>
      <c r="F41" s="242" t="s">
        <v>78</v>
      </c>
      <c r="G41" s="243"/>
      <c r="H41" s="244"/>
      <c r="I41" s="245"/>
      <c r="J41" s="245" t="s">
        <v>78</v>
      </c>
      <c r="K41" s="245"/>
    </row>
    <row r="42" spans="2:11" s="174" customFormat="1" ht="30" customHeight="1">
      <c r="B42" s="508" t="s">
        <v>477</v>
      </c>
      <c r="C42" s="684"/>
      <c r="D42" s="240" t="s">
        <v>78</v>
      </c>
      <c r="E42" s="241"/>
      <c r="F42" s="246" t="s">
        <v>78</v>
      </c>
      <c r="G42" s="243"/>
      <c r="H42" s="244"/>
      <c r="I42" s="245" t="s">
        <v>78</v>
      </c>
      <c r="J42" s="245"/>
      <c r="K42" s="245"/>
    </row>
    <row r="43" spans="2:11" s="174" customFormat="1" ht="30" customHeight="1">
      <c r="B43" s="508" t="s">
        <v>283</v>
      </c>
      <c r="C43" s="682" t="s">
        <v>64</v>
      </c>
      <c r="D43" s="240" t="s">
        <v>78</v>
      </c>
      <c r="E43" s="241"/>
      <c r="F43" s="250" t="s">
        <v>78</v>
      </c>
      <c r="G43" s="243"/>
      <c r="H43" s="244" t="s">
        <v>78</v>
      </c>
      <c r="I43" s="245"/>
      <c r="J43" s="245"/>
      <c r="K43" s="245"/>
    </row>
    <row r="44" spans="2:11" s="174" customFormat="1" ht="30" customHeight="1">
      <c r="B44" s="508" t="s">
        <v>280</v>
      </c>
      <c r="C44" s="683"/>
      <c r="D44" s="240" t="s">
        <v>78</v>
      </c>
      <c r="E44" s="241"/>
      <c r="F44" s="242" t="s">
        <v>78</v>
      </c>
      <c r="G44" s="243"/>
      <c r="H44" s="244" t="s">
        <v>78</v>
      </c>
      <c r="I44" s="245"/>
      <c r="J44" s="245"/>
      <c r="K44" s="245"/>
    </row>
    <row r="45" spans="2:11" s="174" customFormat="1" ht="30" customHeight="1">
      <c r="B45" s="508" t="s">
        <v>433</v>
      </c>
      <c r="C45" s="683"/>
      <c r="D45" s="240" t="s">
        <v>185</v>
      </c>
      <c r="E45" s="241"/>
      <c r="F45" s="242" t="s">
        <v>78</v>
      </c>
      <c r="G45" s="243"/>
      <c r="H45" s="244" t="s">
        <v>78</v>
      </c>
      <c r="I45" s="245"/>
      <c r="J45" s="245"/>
      <c r="K45" s="245"/>
    </row>
    <row r="46" spans="2:11" s="174" customFormat="1" ht="30" customHeight="1">
      <c r="B46" s="508" t="s">
        <v>361</v>
      </c>
      <c r="C46" s="683"/>
      <c r="D46" s="240" t="s">
        <v>78</v>
      </c>
      <c r="E46" s="241"/>
      <c r="F46" s="242" t="s">
        <v>78</v>
      </c>
      <c r="G46" s="267"/>
      <c r="H46" s="282"/>
      <c r="I46" s="245"/>
      <c r="J46" s="245" t="s">
        <v>78</v>
      </c>
      <c r="K46" s="283"/>
    </row>
    <row r="47" spans="2:11" s="174" customFormat="1" ht="30" customHeight="1">
      <c r="B47" s="508" t="s">
        <v>837</v>
      </c>
      <c r="C47" s="683"/>
      <c r="D47" s="240" t="s">
        <v>78</v>
      </c>
      <c r="E47" s="241"/>
      <c r="F47" s="242" t="s">
        <v>78</v>
      </c>
      <c r="G47" s="267"/>
      <c r="H47" s="282"/>
      <c r="I47" s="245"/>
      <c r="J47" s="245" t="s">
        <v>78</v>
      </c>
      <c r="K47" s="283"/>
    </row>
    <row r="48" spans="2:11" s="174" customFormat="1" ht="30" customHeight="1">
      <c r="B48" s="508" t="s">
        <v>27</v>
      </c>
      <c r="C48" s="683"/>
      <c r="D48" s="240"/>
      <c r="E48" s="241" t="s">
        <v>78</v>
      </c>
      <c r="F48" s="685"/>
      <c r="G48" s="686"/>
      <c r="H48" s="691"/>
      <c r="I48" s="692"/>
      <c r="J48" s="692"/>
      <c r="K48" s="693"/>
    </row>
    <row r="49" spans="2:11" s="174" customFormat="1" ht="30" customHeight="1">
      <c r="B49" s="508" t="s">
        <v>124</v>
      </c>
      <c r="C49" s="683"/>
      <c r="D49" s="240"/>
      <c r="E49" s="241" t="s">
        <v>78</v>
      </c>
      <c r="F49" s="687"/>
      <c r="G49" s="688"/>
      <c r="H49" s="694"/>
      <c r="I49" s="695"/>
      <c r="J49" s="695"/>
      <c r="K49" s="696"/>
    </row>
    <row r="50" spans="2:11" s="174" customFormat="1" ht="30" customHeight="1">
      <c r="B50" s="508" t="s">
        <v>264</v>
      </c>
      <c r="C50" s="683"/>
      <c r="D50" s="240"/>
      <c r="E50" s="241" t="s">
        <v>78</v>
      </c>
      <c r="F50" s="687"/>
      <c r="G50" s="688"/>
      <c r="H50" s="694"/>
      <c r="I50" s="695"/>
      <c r="J50" s="695"/>
      <c r="K50" s="696"/>
    </row>
    <row r="51" spans="2:11" s="174" customFormat="1" ht="30" customHeight="1">
      <c r="B51" s="508" t="s">
        <v>79</v>
      </c>
      <c r="C51" s="683"/>
      <c r="D51" s="240"/>
      <c r="E51" s="241" t="s">
        <v>78</v>
      </c>
      <c r="F51" s="687"/>
      <c r="G51" s="688"/>
      <c r="H51" s="694"/>
      <c r="I51" s="695"/>
      <c r="J51" s="695"/>
      <c r="K51" s="696"/>
    </row>
    <row r="52" spans="2:11" s="174" customFormat="1" ht="30" customHeight="1">
      <c r="B52" s="265" t="s">
        <v>499</v>
      </c>
      <c r="C52" s="684"/>
      <c r="D52" s="240"/>
      <c r="E52" s="241" t="s">
        <v>78</v>
      </c>
      <c r="F52" s="689"/>
      <c r="G52" s="690"/>
      <c r="H52" s="697"/>
      <c r="I52" s="698"/>
      <c r="J52" s="698"/>
      <c r="K52" s="699"/>
    </row>
    <row r="53" spans="2:11" s="174" customFormat="1" ht="30" customHeight="1">
      <c r="B53" s="508" t="s">
        <v>29</v>
      </c>
      <c r="C53" s="682" t="s">
        <v>65</v>
      </c>
      <c r="D53" s="247" t="s">
        <v>78</v>
      </c>
      <c r="E53" s="241"/>
      <c r="F53" s="242" t="s">
        <v>78</v>
      </c>
      <c r="G53" s="243"/>
      <c r="H53" s="244"/>
      <c r="I53" s="247" t="s">
        <v>78</v>
      </c>
      <c r="J53" s="245"/>
      <c r="K53" s="245"/>
    </row>
    <row r="54" spans="2:11" s="174" customFormat="1" ht="30" customHeight="1">
      <c r="B54" s="508" t="s">
        <v>36</v>
      </c>
      <c r="C54" s="683"/>
      <c r="D54" s="247" t="s">
        <v>78</v>
      </c>
      <c r="E54" s="241"/>
      <c r="F54" s="242" t="s">
        <v>78</v>
      </c>
      <c r="G54" s="243"/>
      <c r="H54" s="244"/>
      <c r="I54" s="245" t="s">
        <v>78</v>
      </c>
      <c r="J54" s="245"/>
      <c r="K54" s="245"/>
    </row>
    <row r="55" spans="2:11" s="174" customFormat="1" ht="30" customHeight="1">
      <c r="B55" s="508" t="s">
        <v>448</v>
      </c>
      <c r="C55" s="683"/>
      <c r="D55" s="247" t="s">
        <v>78</v>
      </c>
      <c r="E55" s="241"/>
      <c r="F55" s="242" t="s">
        <v>78</v>
      </c>
      <c r="G55" s="243"/>
      <c r="H55" s="244"/>
      <c r="I55" s="245"/>
      <c r="J55" s="245" t="s">
        <v>78</v>
      </c>
      <c r="K55" s="245"/>
    </row>
    <row r="56" spans="2:11" s="174" customFormat="1" ht="30" customHeight="1">
      <c r="B56" s="508" t="s">
        <v>449</v>
      </c>
      <c r="C56" s="683"/>
      <c r="D56" s="247" t="s">
        <v>78</v>
      </c>
      <c r="E56" s="241"/>
      <c r="F56" s="242" t="s">
        <v>78</v>
      </c>
      <c r="G56" s="243"/>
      <c r="H56" s="244"/>
      <c r="I56" s="245"/>
      <c r="J56" s="245" t="s">
        <v>78</v>
      </c>
      <c r="K56" s="245"/>
    </row>
    <row r="57" spans="2:11" s="174" customFormat="1" ht="30" customHeight="1">
      <c r="B57" s="508" t="s">
        <v>41</v>
      </c>
      <c r="C57" s="683"/>
      <c r="D57" s="247" t="s">
        <v>78</v>
      </c>
      <c r="E57" s="241"/>
      <c r="F57" s="242" t="s">
        <v>78</v>
      </c>
      <c r="G57" s="243"/>
      <c r="H57" s="244"/>
      <c r="I57" s="245" t="s">
        <v>78</v>
      </c>
      <c r="J57" s="245"/>
      <c r="K57" s="245"/>
    </row>
    <row r="58" spans="2:11" s="174" customFormat="1" ht="30" customHeight="1">
      <c r="B58" s="508" t="s">
        <v>239</v>
      </c>
      <c r="C58" s="683"/>
      <c r="D58" s="247" t="s">
        <v>78</v>
      </c>
      <c r="E58" s="241"/>
      <c r="F58" s="242" t="s">
        <v>78</v>
      </c>
      <c r="G58" s="243"/>
      <c r="H58" s="244"/>
      <c r="I58" s="245"/>
      <c r="J58" s="245" t="s">
        <v>78</v>
      </c>
      <c r="K58" s="245"/>
    </row>
    <row r="59" spans="2:11" s="174" customFormat="1" ht="30" customHeight="1">
      <c r="B59" s="523" t="s">
        <v>382</v>
      </c>
      <c r="C59" s="683"/>
      <c r="D59" s="247" t="s">
        <v>78</v>
      </c>
      <c r="E59" s="241"/>
      <c r="F59" s="242" t="s">
        <v>185</v>
      </c>
      <c r="G59" s="243"/>
      <c r="H59" s="244"/>
      <c r="I59" s="245"/>
      <c r="J59" s="245" t="s">
        <v>78</v>
      </c>
      <c r="K59" s="245"/>
    </row>
    <row r="60" spans="2:11" s="174" customFormat="1" ht="30" customHeight="1">
      <c r="B60" s="508" t="s">
        <v>497</v>
      </c>
      <c r="C60" s="683"/>
      <c r="D60" s="240" t="s">
        <v>78</v>
      </c>
      <c r="E60" s="251"/>
      <c r="F60" s="242" t="s">
        <v>78</v>
      </c>
      <c r="G60" s="252"/>
      <c r="H60" s="244"/>
      <c r="I60" s="245"/>
      <c r="J60" s="245" t="s">
        <v>78</v>
      </c>
      <c r="K60" s="245"/>
    </row>
    <row r="61" spans="2:11" s="174" customFormat="1" ht="30" customHeight="1">
      <c r="B61" s="508" t="s">
        <v>609</v>
      </c>
      <c r="C61" s="683"/>
      <c r="D61" s="240" t="s">
        <v>78</v>
      </c>
      <c r="E61" s="251"/>
      <c r="F61" s="242" t="s">
        <v>78</v>
      </c>
      <c r="G61" s="252"/>
      <c r="H61" s="244"/>
      <c r="I61" s="245"/>
      <c r="J61" s="245" t="s">
        <v>78</v>
      </c>
      <c r="K61" s="245"/>
    </row>
    <row r="62" spans="2:11" s="174" customFormat="1" ht="30" customHeight="1">
      <c r="B62" s="508" t="s">
        <v>498</v>
      </c>
      <c r="C62" s="683"/>
      <c r="D62" s="240" t="s">
        <v>78</v>
      </c>
      <c r="E62" s="251"/>
      <c r="F62" s="246" t="s">
        <v>78</v>
      </c>
      <c r="G62" s="243"/>
      <c r="H62" s="244"/>
      <c r="I62" s="245" t="s">
        <v>78</v>
      </c>
      <c r="J62" s="245"/>
      <c r="K62" s="245"/>
    </row>
    <row r="63" spans="2:11" s="174" customFormat="1" ht="30" customHeight="1">
      <c r="B63" s="508" t="s">
        <v>512</v>
      </c>
      <c r="C63" s="683"/>
      <c r="D63" s="240" t="s">
        <v>78</v>
      </c>
      <c r="E63" s="251"/>
      <c r="F63" s="242" t="s">
        <v>78</v>
      </c>
      <c r="G63" s="267"/>
      <c r="H63" s="244"/>
      <c r="I63" s="245" t="s">
        <v>78</v>
      </c>
      <c r="J63" s="245"/>
      <c r="K63" s="245"/>
    </row>
    <row r="64" spans="2:11" s="174" customFormat="1" ht="30" customHeight="1">
      <c r="B64" s="508" t="s">
        <v>166</v>
      </c>
      <c r="C64" s="683"/>
      <c r="D64" s="253"/>
      <c r="E64" s="251" t="s">
        <v>185</v>
      </c>
      <c r="F64" s="685"/>
      <c r="G64" s="686"/>
      <c r="H64" s="691"/>
      <c r="I64" s="692"/>
      <c r="J64" s="692"/>
      <c r="K64" s="693"/>
    </row>
    <row r="65" spans="2:11" s="174" customFormat="1" ht="30" customHeight="1">
      <c r="B65" s="508" t="s">
        <v>342</v>
      </c>
      <c r="C65" s="683"/>
      <c r="D65" s="253"/>
      <c r="E65" s="251" t="s">
        <v>78</v>
      </c>
      <c r="F65" s="687"/>
      <c r="G65" s="688"/>
      <c r="H65" s="694"/>
      <c r="I65" s="695"/>
      <c r="J65" s="695"/>
      <c r="K65" s="696"/>
    </row>
    <row r="66" spans="2:11" s="174" customFormat="1" ht="30" customHeight="1">
      <c r="B66" s="508" t="s">
        <v>478</v>
      </c>
      <c r="C66" s="683"/>
      <c r="D66" s="254"/>
      <c r="E66" s="251" t="s">
        <v>78</v>
      </c>
      <c r="F66" s="687"/>
      <c r="G66" s="688"/>
      <c r="H66" s="694"/>
      <c r="I66" s="695"/>
      <c r="J66" s="695"/>
      <c r="K66" s="696"/>
    </row>
    <row r="67" spans="2:11" s="174" customFormat="1" ht="30" customHeight="1" thickBot="1">
      <c r="B67" s="508" t="s">
        <v>441</v>
      </c>
      <c r="C67" s="701"/>
      <c r="D67" s="254"/>
      <c r="E67" s="251" t="s">
        <v>78</v>
      </c>
      <c r="F67" s="702"/>
      <c r="G67" s="703"/>
      <c r="H67" s="704"/>
      <c r="I67" s="705"/>
      <c r="J67" s="705"/>
      <c r="K67" s="706"/>
    </row>
    <row r="68" spans="2:11" s="174" customFormat="1" ht="30" customHeight="1" thickTop="1">
      <c r="B68" s="632" t="s">
        <v>516</v>
      </c>
      <c r="C68" s="633">
        <f>COUNTA(B8:B68)-1</f>
        <v>60</v>
      </c>
      <c r="D68" s="634">
        <f>COUNTIF(D8:D67,"○")</f>
        <v>46</v>
      </c>
      <c r="E68" s="635">
        <f>COUNTIF(E8:E67,"○")</f>
        <v>14</v>
      </c>
      <c r="F68" s="636">
        <f aca="true" t="shared" si="0" ref="F68:K68">COUNTIF(F8:F67,"○")</f>
        <v>46</v>
      </c>
      <c r="G68" s="637">
        <f t="shared" si="0"/>
        <v>0</v>
      </c>
      <c r="H68" s="636">
        <f t="shared" si="0"/>
        <v>8</v>
      </c>
      <c r="I68" s="638">
        <f t="shared" si="0"/>
        <v>12</v>
      </c>
      <c r="J68" s="638">
        <f t="shared" si="0"/>
        <v>26</v>
      </c>
      <c r="K68" s="638">
        <f t="shared" si="0"/>
        <v>0</v>
      </c>
    </row>
    <row r="69" spans="1:12" s="174" customFormat="1" ht="19.5" customHeight="1">
      <c r="A69" s="275"/>
      <c r="B69" s="419"/>
      <c r="C69" s="375"/>
      <c r="D69" s="375"/>
      <c r="E69" s="375"/>
      <c r="F69" s="375"/>
      <c r="G69" s="375"/>
      <c r="H69" s="375"/>
      <c r="I69" s="375"/>
      <c r="J69" s="375"/>
      <c r="K69" s="375"/>
      <c r="L69" s="275"/>
    </row>
    <row r="70" spans="2:11" ht="15" customHeight="1">
      <c r="B70" s="257"/>
      <c r="C70" s="172"/>
      <c r="D70" s="172"/>
      <c r="E70" s="172"/>
      <c r="F70" s="172"/>
      <c r="G70" s="172"/>
      <c r="H70" s="172"/>
      <c r="I70" s="172"/>
      <c r="J70" s="30"/>
      <c r="K70" s="30"/>
    </row>
    <row r="71" spans="2:11" ht="15" customHeight="1">
      <c r="B71" s="257"/>
      <c r="C71" s="172"/>
      <c r="D71" s="172"/>
      <c r="E71" s="172"/>
      <c r="F71" s="172"/>
      <c r="G71" s="172"/>
      <c r="H71" s="172"/>
      <c r="I71" s="172"/>
      <c r="J71" s="30"/>
      <c r="K71" s="30"/>
    </row>
    <row r="72" spans="2:11" ht="15" customHeight="1">
      <c r="B72" s="257"/>
      <c r="C72" s="172"/>
      <c r="D72" s="172"/>
      <c r="E72" s="172"/>
      <c r="F72" s="172"/>
      <c r="G72" s="172"/>
      <c r="H72" s="172"/>
      <c r="I72" s="172"/>
      <c r="J72" s="30"/>
      <c r="K72" s="30"/>
    </row>
    <row r="73" spans="2:14" ht="15" customHeight="1">
      <c r="B73" s="258"/>
      <c r="C73" s="10"/>
      <c r="D73" s="10"/>
      <c r="E73" s="10"/>
      <c r="F73" s="10"/>
      <c r="G73" s="10"/>
      <c r="H73" s="30"/>
      <c r="I73" s="30"/>
      <c r="J73" s="30"/>
      <c r="K73" s="30"/>
      <c r="L73" s="256"/>
      <c r="M73" s="505"/>
      <c r="N73" s="505"/>
    </row>
    <row r="74" spans="2:11" ht="15" customHeight="1">
      <c r="B74" s="255"/>
      <c r="C74" s="10"/>
      <c r="D74" s="10"/>
      <c r="E74" s="10"/>
      <c r="F74" s="10"/>
      <c r="G74" s="10"/>
      <c r="H74" s="10"/>
      <c r="I74" s="10"/>
      <c r="J74" s="298"/>
      <c r="K74" s="10"/>
    </row>
    <row r="75" spans="2:11" ht="15" customHeight="1">
      <c r="B75" s="255"/>
      <c r="C75" s="31"/>
      <c r="D75" s="31"/>
      <c r="E75" s="31"/>
      <c r="F75" s="31"/>
      <c r="G75" s="31"/>
      <c r="H75" s="31"/>
      <c r="I75" s="31"/>
      <c r="K75" s="31"/>
    </row>
    <row r="76" spans="2:11" ht="15" customHeight="1">
      <c r="B76" s="258"/>
      <c r="C76" s="31"/>
      <c r="D76" s="31"/>
      <c r="E76" s="31"/>
      <c r="F76" s="31"/>
      <c r="G76" s="31"/>
      <c r="H76" s="31"/>
      <c r="I76" s="31"/>
      <c r="K76" s="31"/>
    </row>
    <row r="77" spans="2:9" ht="15" customHeight="1">
      <c r="B77" s="258"/>
      <c r="C77" s="31"/>
      <c r="D77" s="31"/>
      <c r="E77" s="31"/>
      <c r="F77" s="31"/>
      <c r="G77" s="31"/>
      <c r="H77" s="31"/>
      <c r="I77" s="31"/>
    </row>
    <row r="78" spans="2:9" ht="15" customHeight="1">
      <c r="B78" s="258"/>
      <c r="C78" s="31"/>
      <c r="D78" s="31"/>
      <c r="E78" s="31"/>
      <c r="F78" s="31"/>
      <c r="G78" s="31"/>
      <c r="H78" s="31"/>
      <c r="I78" s="31"/>
    </row>
    <row r="79" spans="2:9" ht="15" customHeight="1">
      <c r="B79" s="260"/>
      <c r="C79" s="10"/>
      <c r="D79" s="31"/>
      <c r="E79" s="31"/>
      <c r="F79" s="31"/>
      <c r="G79" s="31"/>
      <c r="H79" s="31"/>
      <c r="I79" s="31"/>
    </row>
    <row r="80" spans="2:11" ht="15" customHeight="1">
      <c r="B80" s="259"/>
      <c r="C80" s="505"/>
      <c r="D80" s="505"/>
      <c r="E80" s="505"/>
      <c r="F80" s="505"/>
      <c r="G80" s="505"/>
      <c r="H80" s="505"/>
      <c r="I80" s="505"/>
      <c r="J80" s="505"/>
      <c r="K80" s="505"/>
    </row>
    <row r="81" spans="3:11" ht="15" customHeight="1">
      <c r="C81" s="505"/>
      <c r="D81" s="505"/>
      <c r="E81" s="505"/>
      <c r="F81" s="505"/>
      <c r="G81" s="505"/>
      <c r="H81" s="505"/>
      <c r="I81" s="505"/>
      <c r="J81" s="505"/>
      <c r="K81" s="505"/>
    </row>
    <row r="82" spans="3:11" ht="15" customHeight="1">
      <c r="C82" s="505"/>
      <c r="D82" s="505"/>
      <c r="E82" s="505"/>
      <c r="F82" s="505"/>
      <c r="G82" s="505"/>
      <c r="H82" s="505"/>
      <c r="I82" s="505"/>
      <c r="J82" s="505"/>
      <c r="K82" s="505"/>
    </row>
    <row r="83" spans="2:11" ht="15" customHeight="1">
      <c r="B83" s="625"/>
      <c r="C83" s="624"/>
      <c r="D83" s="624"/>
      <c r="E83" s="624"/>
      <c r="F83" s="624"/>
      <c r="G83" s="624"/>
      <c r="H83" s="624"/>
      <c r="I83" s="624"/>
      <c r="J83" s="624"/>
      <c r="K83" s="624"/>
    </row>
    <row r="84" spans="2:11" ht="15" customHeight="1">
      <c r="B84" s="625"/>
      <c r="C84" s="624"/>
      <c r="D84" s="624"/>
      <c r="E84" s="624"/>
      <c r="F84" s="624"/>
      <c r="G84" s="624"/>
      <c r="H84" s="624"/>
      <c r="I84" s="624"/>
      <c r="J84" s="624"/>
      <c r="K84" s="624"/>
    </row>
    <row r="85" spans="3:11" ht="15" customHeight="1">
      <c r="C85" s="505"/>
      <c r="D85" s="505"/>
      <c r="E85" s="505"/>
      <c r="F85" s="505"/>
      <c r="G85" s="505"/>
      <c r="H85" s="505"/>
      <c r="I85" s="505"/>
      <c r="J85" s="505"/>
      <c r="K85" s="505"/>
    </row>
    <row r="86" spans="2:15" ht="30" customHeight="1">
      <c r="B86" s="700" t="s">
        <v>907</v>
      </c>
      <c r="C86" s="700"/>
      <c r="D86" s="700"/>
      <c r="E86" s="700"/>
      <c r="F86" s="700"/>
      <c r="G86" s="700"/>
      <c r="H86" s="700"/>
      <c r="I86" s="700"/>
      <c r="J86" s="700"/>
      <c r="K86" s="700"/>
      <c r="L86" s="700"/>
      <c r="M86" s="700"/>
      <c r="N86" s="700"/>
      <c r="O86" s="700"/>
    </row>
  </sheetData>
  <sheetProtection/>
  <mergeCells count="25">
    <mergeCell ref="I3:K3"/>
    <mergeCell ref="B4:B7"/>
    <mergeCell ref="C4:C7"/>
    <mergeCell ref="D4:E4"/>
    <mergeCell ref="F4:G4"/>
    <mergeCell ref="H4:K4"/>
    <mergeCell ref="D5:D7"/>
    <mergeCell ref="E5:E7"/>
    <mergeCell ref="F5:F7"/>
    <mergeCell ref="G5:G7"/>
    <mergeCell ref="H5:H7"/>
    <mergeCell ref="I5:I7"/>
    <mergeCell ref="J5:J7"/>
    <mergeCell ref="K5:K7"/>
    <mergeCell ref="C8:C35"/>
    <mergeCell ref="F31:G35"/>
    <mergeCell ref="H31:K35"/>
    <mergeCell ref="B86:O86"/>
    <mergeCell ref="C36:C42"/>
    <mergeCell ref="C43:C52"/>
    <mergeCell ref="F48:G52"/>
    <mergeCell ref="H48:K52"/>
    <mergeCell ref="C53:C67"/>
    <mergeCell ref="F64:G67"/>
    <mergeCell ref="H64:K67"/>
  </mergeCells>
  <printOptions/>
  <pageMargins left="0.7874015748031497" right="0.7874015748031497" top="0.5905511811023623" bottom="0.3937007874015748" header="0.5118110236220472" footer="0.1968503937007874"/>
  <pageSetup fitToHeight="2" horizontalDpi="600" verticalDpi="600" orientation="landscape" paperSize="9" scale="46" r:id="rId2"/>
  <headerFooter alignWithMargins="0">
    <oddFooter>&amp;R&amp;16&amp;P</oddFooter>
    <firstFooter>&amp;R4</firstFooter>
  </headerFooter>
  <rowBreaks count="1" manualBreakCount="1">
    <brk id="42" max="14" man="1"/>
  </rowBreaks>
  <drawing r:id="rId1"/>
</worksheet>
</file>

<file path=xl/worksheets/sheet5.xml><?xml version="1.0" encoding="utf-8"?>
<worksheet xmlns="http://schemas.openxmlformats.org/spreadsheetml/2006/main" xmlns:r="http://schemas.openxmlformats.org/officeDocument/2006/relationships">
  <dimension ref="A1:K78"/>
  <sheetViews>
    <sheetView view="pageBreakPreview" zoomScale="75" zoomScaleNormal="75" zoomScaleSheetLayoutView="75" zoomScalePageLayoutView="0" workbookViewId="0" topLeftCell="A1">
      <pane xSplit="4" ySplit="6" topLeftCell="E7" activePane="bottomRight" state="frozen"/>
      <selection pane="topLeft" activeCell="L25" sqref="L25"/>
      <selection pane="topRight" activeCell="L25" sqref="L25"/>
      <selection pane="bottomLeft" activeCell="L25" sqref="L25"/>
      <selection pane="bottomRight" activeCell="E7" sqref="E7"/>
    </sheetView>
  </sheetViews>
  <sheetFormatPr defaultColWidth="9.33203125" defaultRowHeight="11.25"/>
  <cols>
    <col min="1" max="1" width="9.66015625" style="298" customWidth="1"/>
    <col min="2" max="2" width="5.33203125" style="298" customWidth="1"/>
    <col min="3" max="3" width="5.16015625" style="298" customWidth="1"/>
    <col min="4" max="4" width="61.33203125" style="525" customWidth="1"/>
    <col min="5" max="5" width="14.5" style="298" customWidth="1"/>
    <col min="6" max="6" width="46.16015625" style="525" customWidth="1"/>
    <col min="7" max="8" width="70.83203125" style="298" customWidth="1"/>
    <col min="9" max="9" width="25.83203125" style="298" customWidth="1"/>
    <col min="10" max="10" width="18.5" style="298" customWidth="1"/>
    <col min="11" max="11" width="15.66015625" style="298" customWidth="1"/>
    <col min="12" max="16384" width="9.33203125" style="298" customWidth="1"/>
  </cols>
  <sheetData>
    <row r="1" spans="1:3" ht="24" customHeight="1">
      <c r="A1" s="170" t="s">
        <v>13</v>
      </c>
      <c r="B1" s="1"/>
      <c r="C1" s="1"/>
    </row>
    <row r="2" spans="1:3" ht="12" customHeight="1">
      <c r="A2" s="1"/>
      <c r="B2" s="1"/>
      <c r="C2" s="1"/>
    </row>
    <row r="3" spans="10:11" ht="18" customHeight="1">
      <c r="J3" s="707">
        <f>'[1]分類'!I5</f>
        <v>41455</v>
      </c>
      <c r="K3" s="707"/>
    </row>
    <row r="4" spans="2:11" ht="27" customHeight="1">
      <c r="B4" s="758" t="s">
        <v>48</v>
      </c>
      <c r="C4" s="758" t="s">
        <v>66</v>
      </c>
      <c r="D4" s="761" t="s">
        <v>282</v>
      </c>
      <c r="E4" s="761" t="s">
        <v>219</v>
      </c>
      <c r="F4" s="761" t="s">
        <v>14</v>
      </c>
      <c r="G4" s="764" t="s">
        <v>517</v>
      </c>
      <c r="H4" s="765"/>
      <c r="I4" s="761" t="s">
        <v>510</v>
      </c>
      <c r="J4" s="768" t="s">
        <v>125</v>
      </c>
      <c r="K4" s="765"/>
    </row>
    <row r="5" spans="2:11" ht="15.75" customHeight="1">
      <c r="B5" s="759"/>
      <c r="C5" s="759"/>
      <c r="D5" s="762"/>
      <c r="E5" s="762"/>
      <c r="F5" s="762"/>
      <c r="G5" s="767" t="s">
        <v>46</v>
      </c>
      <c r="H5" s="767" t="s">
        <v>47</v>
      </c>
      <c r="I5" s="766"/>
      <c r="J5" s="762" t="s">
        <v>128</v>
      </c>
      <c r="K5" s="770" t="s">
        <v>333</v>
      </c>
    </row>
    <row r="6" spans="2:11" ht="23.25" customHeight="1">
      <c r="B6" s="760"/>
      <c r="C6" s="760"/>
      <c r="D6" s="763"/>
      <c r="E6" s="763"/>
      <c r="F6" s="763"/>
      <c r="G6" s="769"/>
      <c r="H6" s="769"/>
      <c r="I6" s="767"/>
      <c r="J6" s="763"/>
      <c r="K6" s="767"/>
    </row>
    <row r="7" spans="2:11" ht="30" customHeight="1">
      <c r="B7" s="746" t="s">
        <v>49</v>
      </c>
      <c r="C7" s="746" t="s">
        <v>69</v>
      </c>
      <c r="D7" s="508" t="s">
        <v>19</v>
      </c>
      <c r="E7" s="227">
        <v>37252</v>
      </c>
      <c r="F7" s="515" t="s">
        <v>286</v>
      </c>
      <c r="G7" s="228" t="s">
        <v>346</v>
      </c>
      <c r="H7" s="228" t="s">
        <v>346</v>
      </c>
      <c r="I7" s="271">
        <v>0.794</v>
      </c>
      <c r="J7" s="229" t="s">
        <v>110</v>
      </c>
      <c r="K7" s="299" t="s">
        <v>313</v>
      </c>
    </row>
    <row r="8" spans="2:11" ht="30" customHeight="1">
      <c r="B8" s="747"/>
      <c r="C8" s="747"/>
      <c r="D8" s="508" t="s">
        <v>20</v>
      </c>
      <c r="E8" s="230">
        <v>37252</v>
      </c>
      <c r="F8" s="160" t="s">
        <v>286</v>
      </c>
      <c r="G8" s="228" t="s">
        <v>346</v>
      </c>
      <c r="H8" s="228" t="s">
        <v>346</v>
      </c>
      <c r="I8" s="272">
        <v>0.794</v>
      </c>
      <c r="J8" s="204" t="s">
        <v>111</v>
      </c>
      <c r="K8" s="176" t="s">
        <v>313</v>
      </c>
    </row>
    <row r="9" spans="2:11" ht="30" customHeight="1">
      <c r="B9" s="747"/>
      <c r="C9" s="747"/>
      <c r="D9" s="508" t="s">
        <v>442</v>
      </c>
      <c r="E9" s="230">
        <v>37211</v>
      </c>
      <c r="F9" s="160" t="s">
        <v>518</v>
      </c>
      <c r="G9" s="231" t="s">
        <v>21</v>
      </c>
      <c r="H9" s="231" t="s">
        <v>21</v>
      </c>
      <c r="I9" s="272">
        <v>1</v>
      </c>
      <c r="J9" s="204" t="s">
        <v>112</v>
      </c>
      <c r="K9" s="176" t="s">
        <v>519</v>
      </c>
    </row>
    <row r="10" spans="2:11" ht="45" customHeight="1">
      <c r="B10" s="747"/>
      <c r="C10" s="747"/>
      <c r="D10" s="508" t="s">
        <v>22</v>
      </c>
      <c r="E10" s="230" t="s">
        <v>838</v>
      </c>
      <c r="F10" s="161" t="s">
        <v>23</v>
      </c>
      <c r="G10" s="238" t="s">
        <v>839</v>
      </c>
      <c r="H10" s="238" t="s">
        <v>24</v>
      </c>
      <c r="I10" s="273" t="s">
        <v>520</v>
      </c>
      <c r="J10" s="207" t="s">
        <v>113</v>
      </c>
      <c r="K10" s="175" t="s">
        <v>314</v>
      </c>
    </row>
    <row r="11" spans="2:11" ht="30" customHeight="1">
      <c r="B11" s="747"/>
      <c r="C11" s="747"/>
      <c r="D11" s="510" t="s">
        <v>223</v>
      </c>
      <c r="E11" s="232">
        <v>37428</v>
      </c>
      <c r="F11" s="160" t="s">
        <v>521</v>
      </c>
      <c r="G11" s="231" t="s">
        <v>21</v>
      </c>
      <c r="H11" s="231" t="s">
        <v>21</v>
      </c>
      <c r="I11" s="272">
        <v>1</v>
      </c>
      <c r="J11" s="204" t="s">
        <v>114</v>
      </c>
      <c r="K11" s="176" t="s">
        <v>315</v>
      </c>
    </row>
    <row r="12" spans="2:11" ht="30" customHeight="1">
      <c r="B12" s="747"/>
      <c r="C12" s="747"/>
      <c r="D12" s="508" t="s">
        <v>387</v>
      </c>
      <c r="E12" s="230">
        <v>37708</v>
      </c>
      <c r="F12" s="160" t="s">
        <v>287</v>
      </c>
      <c r="G12" s="231" t="s">
        <v>350</v>
      </c>
      <c r="H12" s="231" t="s">
        <v>511</v>
      </c>
      <c r="I12" s="272">
        <v>0.5798490214217106</v>
      </c>
      <c r="J12" s="204" t="s">
        <v>522</v>
      </c>
      <c r="K12" s="175" t="s">
        <v>316</v>
      </c>
    </row>
    <row r="13" spans="2:11" ht="30" customHeight="1">
      <c r="B13" s="747"/>
      <c r="C13" s="747"/>
      <c r="D13" s="508" t="s">
        <v>418</v>
      </c>
      <c r="E13" s="230">
        <v>37825</v>
      </c>
      <c r="F13" s="233" t="s">
        <v>288</v>
      </c>
      <c r="G13" s="231" t="s">
        <v>334</v>
      </c>
      <c r="H13" s="231" t="s">
        <v>24</v>
      </c>
      <c r="I13" s="272">
        <v>0.5962587783737425</v>
      </c>
      <c r="J13" s="207" t="s">
        <v>523</v>
      </c>
      <c r="K13" s="487" t="s">
        <v>524</v>
      </c>
    </row>
    <row r="14" spans="2:11" ht="30" customHeight="1">
      <c r="B14" s="747"/>
      <c r="C14" s="747"/>
      <c r="D14" s="508" t="s">
        <v>419</v>
      </c>
      <c r="E14" s="230">
        <v>37909</v>
      </c>
      <c r="F14" s="749" t="s">
        <v>422</v>
      </c>
      <c r="G14" s="238" t="s">
        <v>335</v>
      </c>
      <c r="H14" s="228" t="s">
        <v>59</v>
      </c>
      <c r="I14" s="753">
        <v>0.26180954154644337</v>
      </c>
      <c r="J14" s="741" t="s">
        <v>525</v>
      </c>
      <c r="K14" s="755" t="s">
        <v>526</v>
      </c>
    </row>
    <row r="15" spans="2:11" ht="30" customHeight="1">
      <c r="B15" s="747"/>
      <c r="C15" s="747"/>
      <c r="D15" s="510" t="s">
        <v>267</v>
      </c>
      <c r="E15" s="232">
        <v>38457</v>
      </c>
      <c r="F15" s="750"/>
      <c r="G15" s="231" t="s">
        <v>336</v>
      </c>
      <c r="H15" s="231" t="s">
        <v>377</v>
      </c>
      <c r="I15" s="754" t="e">
        <v>#DIV/0!</v>
      </c>
      <c r="J15" s="757"/>
      <c r="K15" s="756"/>
    </row>
    <row r="16" spans="2:11" ht="30" customHeight="1">
      <c r="B16" s="747"/>
      <c r="C16" s="747"/>
      <c r="D16" s="508" t="s">
        <v>165</v>
      </c>
      <c r="E16" s="230">
        <v>38135</v>
      </c>
      <c r="F16" s="233" t="s">
        <v>289</v>
      </c>
      <c r="G16" s="231" t="s">
        <v>21</v>
      </c>
      <c r="H16" s="231" t="s">
        <v>21</v>
      </c>
      <c r="I16" s="272">
        <v>1</v>
      </c>
      <c r="J16" s="207" t="s">
        <v>527</v>
      </c>
      <c r="K16" s="176" t="s">
        <v>528</v>
      </c>
    </row>
    <row r="17" spans="2:11" ht="30" customHeight="1">
      <c r="B17" s="747"/>
      <c r="C17" s="747"/>
      <c r="D17" s="508" t="s">
        <v>225</v>
      </c>
      <c r="E17" s="230">
        <v>38139</v>
      </c>
      <c r="F17" s="233" t="s">
        <v>290</v>
      </c>
      <c r="G17" s="231" t="s">
        <v>529</v>
      </c>
      <c r="H17" s="231" t="s">
        <v>452</v>
      </c>
      <c r="I17" s="272">
        <v>0.239345360197076</v>
      </c>
      <c r="J17" s="207" t="s">
        <v>530</v>
      </c>
      <c r="K17" s="234" t="s">
        <v>531</v>
      </c>
    </row>
    <row r="18" spans="2:11" ht="30" customHeight="1">
      <c r="B18" s="747"/>
      <c r="C18" s="747"/>
      <c r="D18" s="508" t="s">
        <v>210</v>
      </c>
      <c r="E18" s="230">
        <v>38170</v>
      </c>
      <c r="F18" s="749" t="s">
        <v>291</v>
      </c>
      <c r="G18" s="238" t="s">
        <v>532</v>
      </c>
      <c r="H18" s="228" t="s">
        <v>452</v>
      </c>
      <c r="I18" s="753">
        <v>0.38783104506835053</v>
      </c>
      <c r="J18" s="741" t="s">
        <v>533</v>
      </c>
      <c r="K18" s="755" t="s">
        <v>534</v>
      </c>
    </row>
    <row r="19" spans="2:11" ht="30" customHeight="1">
      <c r="B19" s="747"/>
      <c r="C19" s="747"/>
      <c r="D19" s="510" t="s">
        <v>153</v>
      </c>
      <c r="E19" s="232">
        <v>39717</v>
      </c>
      <c r="F19" s="750"/>
      <c r="G19" s="231" t="s">
        <v>535</v>
      </c>
      <c r="H19" s="231" t="s">
        <v>60</v>
      </c>
      <c r="I19" s="754" t="e">
        <v>#DIV/0!</v>
      </c>
      <c r="J19" s="742"/>
      <c r="K19" s="756"/>
    </row>
    <row r="20" spans="2:11" ht="48.75" customHeight="1">
      <c r="B20" s="747"/>
      <c r="C20" s="747"/>
      <c r="D20" s="508" t="s">
        <v>211</v>
      </c>
      <c r="E20" s="230" t="s">
        <v>536</v>
      </c>
      <c r="F20" s="235" t="s">
        <v>293</v>
      </c>
      <c r="G20" s="231" t="s">
        <v>179</v>
      </c>
      <c r="H20" s="231" t="s">
        <v>179</v>
      </c>
      <c r="I20" s="272">
        <v>1</v>
      </c>
      <c r="J20" s="204" t="s">
        <v>537</v>
      </c>
      <c r="K20" s="236" t="s">
        <v>538</v>
      </c>
    </row>
    <row r="21" spans="2:11" ht="30" customHeight="1">
      <c r="B21" s="747"/>
      <c r="C21" s="747"/>
      <c r="D21" s="508" t="s">
        <v>227</v>
      </c>
      <c r="E21" s="230">
        <v>38317</v>
      </c>
      <c r="F21" s="235" t="s">
        <v>294</v>
      </c>
      <c r="G21" s="231" t="s">
        <v>179</v>
      </c>
      <c r="H21" s="231" t="s">
        <v>24</v>
      </c>
      <c r="I21" s="272">
        <v>0.35452955971314504</v>
      </c>
      <c r="J21" s="204" t="s">
        <v>539</v>
      </c>
      <c r="K21" s="236" t="s">
        <v>540</v>
      </c>
    </row>
    <row r="22" spans="2:11" ht="30" customHeight="1">
      <c r="B22" s="747"/>
      <c r="C22" s="747"/>
      <c r="D22" s="508" t="s">
        <v>167</v>
      </c>
      <c r="E22" s="230">
        <v>39534</v>
      </c>
      <c r="F22" s="235" t="s">
        <v>169</v>
      </c>
      <c r="G22" s="231" t="s">
        <v>58</v>
      </c>
      <c r="H22" s="231" t="s">
        <v>351</v>
      </c>
      <c r="I22" s="272">
        <v>0.08611736857685903</v>
      </c>
      <c r="J22" s="229" t="s">
        <v>541</v>
      </c>
      <c r="K22" s="236" t="s">
        <v>542</v>
      </c>
    </row>
    <row r="23" spans="2:11" ht="30" customHeight="1">
      <c r="B23" s="747"/>
      <c r="C23" s="747"/>
      <c r="D23" s="508" t="s">
        <v>305</v>
      </c>
      <c r="E23" s="230">
        <v>39643</v>
      </c>
      <c r="F23" s="235" t="s">
        <v>307</v>
      </c>
      <c r="G23" s="231" t="s">
        <v>21</v>
      </c>
      <c r="H23" s="231" t="s">
        <v>21</v>
      </c>
      <c r="I23" s="272">
        <v>1</v>
      </c>
      <c r="J23" s="204" t="s">
        <v>543</v>
      </c>
      <c r="K23" s="236" t="s">
        <v>544</v>
      </c>
    </row>
    <row r="24" spans="2:11" ht="30" customHeight="1">
      <c r="B24" s="747"/>
      <c r="C24" s="747"/>
      <c r="D24" s="508" t="s">
        <v>306</v>
      </c>
      <c r="E24" s="230">
        <v>39801</v>
      </c>
      <c r="F24" s="235" t="s">
        <v>308</v>
      </c>
      <c r="G24" s="231" t="s">
        <v>309</v>
      </c>
      <c r="H24" s="231" t="s">
        <v>377</v>
      </c>
      <c r="I24" s="272">
        <v>0.4559660233482231</v>
      </c>
      <c r="J24" s="204" t="s">
        <v>545</v>
      </c>
      <c r="K24" s="236" t="s">
        <v>546</v>
      </c>
    </row>
    <row r="25" spans="2:11" ht="30" customHeight="1">
      <c r="B25" s="747"/>
      <c r="C25" s="747"/>
      <c r="D25" s="508" t="s">
        <v>312</v>
      </c>
      <c r="E25" s="230">
        <v>40149</v>
      </c>
      <c r="F25" s="235" t="s">
        <v>213</v>
      </c>
      <c r="G25" s="231" t="s">
        <v>179</v>
      </c>
      <c r="H25" s="231" t="s">
        <v>191</v>
      </c>
      <c r="I25" s="272">
        <v>1</v>
      </c>
      <c r="J25" s="204" t="s">
        <v>547</v>
      </c>
      <c r="K25" s="236" t="s">
        <v>548</v>
      </c>
    </row>
    <row r="26" spans="2:11" ht="30" customHeight="1">
      <c r="B26" s="747"/>
      <c r="C26" s="747"/>
      <c r="D26" s="508" t="s">
        <v>30</v>
      </c>
      <c r="E26" s="230">
        <v>40172</v>
      </c>
      <c r="F26" s="235" t="s">
        <v>214</v>
      </c>
      <c r="G26" s="231" t="s">
        <v>179</v>
      </c>
      <c r="H26" s="231" t="s">
        <v>191</v>
      </c>
      <c r="I26" s="272">
        <v>1</v>
      </c>
      <c r="J26" s="204" t="s">
        <v>549</v>
      </c>
      <c r="K26" s="236" t="s">
        <v>528</v>
      </c>
    </row>
    <row r="27" spans="2:11" ht="30" customHeight="1">
      <c r="B27" s="747"/>
      <c r="C27" s="747"/>
      <c r="D27" s="508" t="s">
        <v>494</v>
      </c>
      <c r="E27" s="230">
        <v>40221</v>
      </c>
      <c r="F27" s="235" t="s">
        <v>256</v>
      </c>
      <c r="G27" s="231" t="s">
        <v>168</v>
      </c>
      <c r="H27" s="231" t="s">
        <v>191</v>
      </c>
      <c r="I27" s="272">
        <v>1</v>
      </c>
      <c r="J27" s="204" t="s">
        <v>550</v>
      </c>
      <c r="K27" s="236" t="s">
        <v>551</v>
      </c>
    </row>
    <row r="28" spans="2:11" ht="30" customHeight="1">
      <c r="B28" s="747"/>
      <c r="C28" s="747"/>
      <c r="D28" s="508" t="s">
        <v>54</v>
      </c>
      <c r="E28" s="230">
        <v>40268</v>
      </c>
      <c r="F28" s="235" t="s">
        <v>257</v>
      </c>
      <c r="G28" s="231" t="s">
        <v>179</v>
      </c>
      <c r="H28" s="231" t="s">
        <v>179</v>
      </c>
      <c r="I28" s="272">
        <v>1</v>
      </c>
      <c r="J28" s="204" t="s">
        <v>549</v>
      </c>
      <c r="K28" s="236" t="s">
        <v>552</v>
      </c>
    </row>
    <row r="29" spans="2:11" ht="30" customHeight="1">
      <c r="B29" s="747"/>
      <c r="C29" s="747"/>
      <c r="D29" s="508" t="s">
        <v>495</v>
      </c>
      <c r="E29" s="230">
        <v>40329</v>
      </c>
      <c r="F29" s="235" t="s">
        <v>258</v>
      </c>
      <c r="G29" s="231" t="s">
        <v>179</v>
      </c>
      <c r="H29" s="231" t="s">
        <v>179</v>
      </c>
      <c r="I29" s="272">
        <v>1</v>
      </c>
      <c r="J29" s="204" t="s">
        <v>553</v>
      </c>
      <c r="K29" s="236" t="s">
        <v>554</v>
      </c>
    </row>
    <row r="30" spans="2:11" ht="30" customHeight="1">
      <c r="B30" s="747"/>
      <c r="C30" s="747"/>
      <c r="D30" s="508" t="s">
        <v>428</v>
      </c>
      <c r="E30" s="230">
        <v>40784</v>
      </c>
      <c r="F30" s="235" t="s">
        <v>429</v>
      </c>
      <c r="G30" s="231" t="s">
        <v>274</v>
      </c>
      <c r="H30" s="231" t="s">
        <v>275</v>
      </c>
      <c r="I30" s="272">
        <v>0.266</v>
      </c>
      <c r="J30" s="204" t="s">
        <v>555</v>
      </c>
      <c r="K30" s="236" t="s">
        <v>556</v>
      </c>
    </row>
    <row r="31" spans="2:11" ht="30" customHeight="1">
      <c r="B31" s="747"/>
      <c r="C31" s="748"/>
      <c r="D31" s="508" t="s">
        <v>292</v>
      </c>
      <c r="E31" s="230">
        <v>40981</v>
      </c>
      <c r="F31" s="235" t="s">
        <v>68</v>
      </c>
      <c r="G31" s="231" t="s">
        <v>21</v>
      </c>
      <c r="H31" s="231" t="s">
        <v>196</v>
      </c>
      <c r="I31" s="272" t="s">
        <v>196</v>
      </c>
      <c r="J31" s="204" t="s">
        <v>196</v>
      </c>
      <c r="K31" s="236" t="s">
        <v>196</v>
      </c>
    </row>
    <row r="32" spans="2:11" ht="30" customHeight="1">
      <c r="B32" s="747"/>
      <c r="C32" s="746" t="s">
        <v>70</v>
      </c>
      <c r="D32" s="508" t="s">
        <v>229</v>
      </c>
      <c r="E32" s="230">
        <v>37802</v>
      </c>
      <c r="F32" s="160" t="s">
        <v>295</v>
      </c>
      <c r="G32" s="231" t="s">
        <v>21</v>
      </c>
      <c r="H32" s="231" t="s">
        <v>21</v>
      </c>
      <c r="I32" s="272">
        <v>1</v>
      </c>
      <c r="J32" s="204" t="s">
        <v>557</v>
      </c>
      <c r="K32" s="176" t="s">
        <v>317</v>
      </c>
    </row>
    <row r="33" spans="2:11" ht="30" customHeight="1">
      <c r="B33" s="747"/>
      <c r="C33" s="747"/>
      <c r="D33" s="508" t="s">
        <v>375</v>
      </c>
      <c r="E33" s="230">
        <v>38265</v>
      </c>
      <c r="F33" s="160" t="s">
        <v>296</v>
      </c>
      <c r="G33" s="231" t="s">
        <v>21</v>
      </c>
      <c r="H33" s="231" t="s">
        <v>21</v>
      </c>
      <c r="I33" s="272">
        <v>1</v>
      </c>
      <c r="J33" s="207" t="s">
        <v>558</v>
      </c>
      <c r="K33" s="176" t="s">
        <v>559</v>
      </c>
    </row>
    <row r="34" spans="2:11" ht="30" customHeight="1">
      <c r="B34" s="747"/>
      <c r="C34" s="747"/>
      <c r="D34" s="508" t="s">
        <v>381</v>
      </c>
      <c r="E34" s="230">
        <v>38800</v>
      </c>
      <c r="F34" s="160" t="s">
        <v>349</v>
      </c>
      <c r="G34" s="231" t="s">
        <v>21</v>
      </c>
      <c r="H34" s="231" t="s">
        <v>21</v>
      </c>
      <c r="I34" s="272">
        <v>1</v>
      </c>
      <c r="J34" s="204" t="s">
        <v>560</v>
      </c>
      <c r="K34" s="176" t="s">
        <v>561</v>
      </c>
    </row>
    <row r="35" spans="2:11" ht="30" customHeight="1">
      <c r="B35" s="747"/>
      <c r="C35" s="747"/>
      <c r="D35" s="171" t="s">
        <v>77</v>
      </c>
      <c r="E35" s="268" t="s">
        <v>562</v>
      </c>
      <c r="F35" s="160" t="s">
        <v>500</v>
      </c>
      <c r="G35" s="231" t="s">
        <v>168</v>
      </c>
      <c r="H35" s="231" t="s">
        <v>352</v>
      </c>
      <c r="I35" s="272">
        <v>0.12456150575788731</v>
      </c>
      <c r="J35" s="207" t="s">
        <v>563</v>
      </c>
      <c r="K35" s="175" t="s">
        <v>564</v>
      </c>
    </row>
    <row r="36" spans="2:11" ht="30" customHeight="1">
      <c r="B36" s="748"/>
      <c r="C36" s="748"/>
      <c r="D36" s="509" t="s">
        <v>475</v>
      </c>
      <c r="E36" s="230">
        <v>39687</v>
      </c>
      <c r="F36" s="160" t="s">
        <v>311</v>
      </c>
      <c r="G36" s="231" t="s">
        <v>310</v>
      </c>
      <c r="H36" s="231" t="s">
        <v>63</v>
      </c>
      <c r="I36" s="272" t="s">
        <v>565</v>
      </c>
      <c r="J36" s="207" t="s">
        <v>566</v>
      </c>
      <c r="K36" s="175" t="s">
        <v>567</v>
      </c>
    </row>
    <row r="37" spans="2:11" ht="30" customHeight="1">
      <c r="B37" s="746" t="s">
        <v>64</v>
      </c>
      <c r="C37" s="746" t="s">
        <v>69</v>
      </c>
      <c r="D37" s="508" t="s">
        <v>392</v>
      </c>
      <c r="E37" s="230">
        <v>37211</v>
      </c>
      <c r="F37" s="160" t="s">
        <v>297</v>
      </c>
      <c r="G37" s="231" t="s">
        <v>347</v>
      </c>
      <c r="H37" s="231" t="s">
        <v>24</v>
      </c>
      <c r="I37" s="272">
        <v>0.3834326117223117</v>
      </c>
      <c r="J37" s="207" t="s">
        <v>115</v>
      </c>
      <c r="K37" s="175" t="s">
        <v>318</v>
      </c>
    </row>
    <row r="38" spans="2:11" ht="30" customHeight="1">
      <c r="B38" s="747"/>
      <c r="C38" s="747"/>
      <c r="D38" s="508" t="s">
        <v>443</v>
      </c>
      <c r="E38" s="230">
        <v>37238</v>
      </c>
      <c r="F38" s="160" t="s">
        <v>568</v>
      </c>
      <c r="G38" s="231" t="s">
        <v>21</v>
      </c>
      <c r="H38" s="231" t="s">
        <v>21</v>
      </c>
      <c r="I38" s="272">
        <v>1</v>
      </c>
      <c r="J38" s="204" t="s">
        <v>116</v>
      </c>
      <c r="K38" s="176" t="s">
        <v>319</v>
      </c>
    </row>
    <row r="39" spans="2:11" ht="30" customHeight="1">
      <c r="B39" s="747"/>
      <c r="C39" s="747"/>
      <c r="D39" s="508" t="s">
        <v>231</v>
      </c>
      <c r="E39" s="230">
        <v>37211</v>
      </c>
      <c r="F39" s="160" t="s">
        <v>569</v>
      </c>
      <c r="G39" s="231" t="s">
        <v>21</v>
      </c>
      <c r="H39" s="231" t="s">
        <v>21</v>
      </c>
      <c r="I39" s="272">
        <v>1</v>
      </c>
      <c r="J39" s="204" t="s">
        <v>117</v>
      </c>
      <c r="K39" s="176" t="s">
        <v>570</v>
      </c>
    </row>
    <row r="40" spans="2:11" ht="30" customHeight="1">
      <c r="B40" s="747"/>
      <c r="C40" s="747"/>
      <c r="D40" s="508" t="s">
        <v>233</v>
      </c>
      <c r="E40" s="230" t="s">
        <v>840</v>
      </c>
      <c r="F40" s="160" t="s">
        <v>298</v>
      </c>
      <c r="G40" s="231" t="s">
        <v>179</v>
      </c>
      <c r="H40" s="231" t="s">
        <v>179</v>
      </c>
      <c r="I40" s="272">
        <v>1</v>
      </c>
      <c r="J40" s="204" t="s">
        <v>571</v>
      </c>
      <c r="K40" s="176" t="s">
        <v>572</v>
      </c>
    </row>
    <row r="41" spans="2:11" ht="30" customHeight="1">
      <c r="B41" s="747"/>
      <c r="C41" s="747"/>
      <c r="D41" s="510" t="s">
        <v>469</v>
      </c>
      <c r="E41" s="237">
        <v>38030</v>
      </c>
      <c r="F41" s="160" t="s">
        <v>299</v>
      </c>
      <c r="G41" s="231" t="s">
        <v>261</v>
      </c>
      <c r="H41" s="231" t="s">
        <v>452</v>
      </c>
      <c r="I41" s="272">
        <v>0.8650410177017966</v>
      </c>
      <c r="J41" s="207" t="s">
        <v>573</v>
      </c>
      <c r="K41" s="176" t="s">
        <v>320</v>
      </c>
    </row>
    <row r="42" spans="2:11" ht="30" customHeight="1">
      <c r="B42" s="748"/>
      <c r="C42" s="748"/>
      <c r="D42" s="508" t="s">
        <v>235</v>
      </c>
      <c r="E42" s="230">
        <v>38047</v>
      </c>
      <c r="F42" s="233" t="s">
        <v>300</v>
      </c>
      <c r="G42" s="231" t="s">
        <v>179</v>
      </c>
      <c r="H42" s="231" t="s">
        <v>179</v>
      </c>
      <c r="I42" s="272">
        <v>1</v>
      </c>
      <c r="J42" s="207" t="s">
        <v>574</v>
      </c>
      <c r="K42" s="176" t="s">
        <v>321</v>
      </c>
    </row>
    <row r="43" spans="2:11" ht="30" customHeight="1">
      <c r="B43" s="746" t="s">
        <v>64</v>
      </c>
      <c r="C43" s="746" t="s">
        <v>69</v>
      </c>
      <c r="D43" s="508" t="s">
        <v>477</v>
      </c>
      <c r="E43" s="230">
        <v>38625</v>
      </c>
      <c r="F43" s="749" t="s">
        <v>413</v>
      </c>
      <c r="G43" s="238" t="s">
        <v>91</v>
      </c>
      <c r="H43" s="751" t="s">
        <v>377</v>
      </c>
      <c r="I43" s="753">
        <v>0.47902206231662686</v>
      </c>
      <c r="J43" s="741" t="s">
        <v>575</v>
      </c>
      <c r="K43" s="744" t="s">
        <v>576</v>
      </c>
    </row>
    <row r="44" spans="2:11" ht="30" customHeight="1">
      <c r="B44" s="747"/>
      <c r="C44" s="747"/>
      <c r="D44" s="510" t="s">
        <v>476</v>
      </c>
      <c r="E44" s="232">
        <v>39141</v>
      </c>
      <c r="F44" s="750"/>
      <c r="G44" s="231" t="s">
        <v>501</v>
      </c>
      <c r="H44" s="752"/>
      <c r="I44" s="754"/>
      <c r="J44" s="742"/>
      <c r="K44" s="745"/>
    </row>
    <row r="45" spans="2:11" ht="30" customHeight="1">
      <c r="B45" s="747"/>
      <c r="C45" s="747"/>
      <c r="D45" s="508" t="s">
        <v>192</v>
      </c>
      <c r="E45" s="230">
        <v>39163</v>
      </c>
      <c r="F45" s="233" t="s">
        <v>502</v>
      </c>
      <c r="G45" s="263" t="s">
        <v>503</v>
      </c>
      <c r="H45" s="263" t="s">
        <v>353</v>
      </c>
      <c r="I45" s="272">
        <v>0.2520767890936453</v>
      </c>
      <c r="J45" s="207" t="s">
        <v>577</v>
      </c>
      <c r="K45" s="176" t="s">
        <v>564</v>
      </c>
    </row>
    <row r="46" spans="2:11" ht="30" customHeight="1">
      <c r="B46" s="747"/>
      <c r="C46" s="747"/>
      <c r="D46" s="508" t="s">
        <v>280</v>
      </c>
      <c r="E46" s="230">
        <v>39273</v>
      </c>
      <c r="F46" s="235" t="s">
        <v>142</v>
      </c>
      <c r="G46" s="231" t="s">
        <v>357</v>
      </c>
      <c r="H46" s="231" t="s">
        <v>578</v>
      </c>
      <c r="I46" s="272">
        <v>0.4884085713835166</v>
      </c>
      <c r="J46" s="229" t="s">
        <v>579</v>
      </c>
      <c r="K46" s="176" t="s">
        <v>580</v>
      </c>
    </row>
    <row r="47" spans="2:11" s="70" customFormat="1" ht="30" customHeight="1">
      <c r="B47" s="747"/>
      <c r="C47" s="747"/>
      <c r="D47" s="508" t="s">
        <v>581</v>
      </c>
      <c r="E47" s="230">
        <v>39993</v>
      </c>
      <c r="F47" s="235" t="s">
        <v>434</v>
      </c>
      <c r="G47" s="231" t="s">
        <v>179</v>
      </c>
      <c r="H47" s="231" t="s">
        <v>24</v>
      </c>
      <c r="I47" s="272">
        <v>0.233224580626669</v>
      </c>
      <c r="J47" s="229" t="s">
        <v>435</v>
      </c>
      <c r="K47" s="176" t="s">
        <v>561</v>
      </c>
    </row>
    <row r="48" spans="2:11" s="70" customFormat="1" ht="30" customHeight="1">
      <c r="B48" s="747"/>
      <c r="C48" s="747"/>
      <c r="D48" s="508" t="s">
        <v>361</v>
      </c>
      <c r="E48" s="230">
        <v>40539</v>
      </c>
      <c r="F48" s="235" t="s">
        <v>362</v>
      </c>
      <c r="G48" s="231" t="s">
        <v>179</v>
      </c>
      <c r="H48" s="231" t="s">
        <v>179</v>
      </c>
      <c r="I48" s="272">
        <v>1</v>
      </c>
      <c r="J48" s="229" t="s">
        <v>582</v>
      </c>
      <c r="K48" s="176" t="s">
        <v>583</v>
      </c>
    </row>
    <row r="49" spans="2:11" s="70" customFormat="1" ht="30" customHeight="1">
      <c r="B49" s="747"/>
      <c r="C49" s="748"/>
      <c r="D49" s="508" t="s">
        <v>837</v>
      </c>
      <c r="E49" s="230">
        <v>41355</v>
      </c>
      <c r="F49" s="235" t="s">
        <v>841</v>
      </c>
      <c r="G49" s="231" t="s">
        <v>179</v>
      </c>
      <c r="H49" s="231" t="s">
        <v>179</v>
      </c>
      <c r="I49" s="272">
        <v>1</v>
      </c>
      <c r="J49" s="204" t="s">
        <v>603</v>
      </c>
      <c r="K49" s="176" t="s">
        <v>842</v>
      </c>
    </row>
    <row r="50" spans="2:11" ht="30" customHeight="1">
      <c r="B50" s="747"/>
      <c r="C50" s="746" t="s">
        <v>70</v>
      </c>
      <c r="D50" s="508" t="s">
        <v>27</v>
      </c>
      <c r="E50" s="230">
        <v>37211</v>
      </c>
      <c r="F50" s="160" t="s">
        <v>584</v>
      </c>
      <c r="G50" s="231" t="s">
        <v>393</v>
      </c>
      <c r="H50" s="231" t="s">
        <v>354</v>
      </c>
      <c r="I50" s="272" t="s">
        <v>585</v>
      </c>
      <c r="J50" s="204" t="s">
        <v>118</v>
      </c>
      <c r="K50" s="176" t="s">
        <v>322</v>
      </c>
    </row>
    <row r="51" spans="2:11" ht="30" customHeight="1">
      <c r="B51" s="747"/>
      <c r="C51" s="747"/>
      <c r="D51" s="508" t="s">
        <v>124</v>
      </c>
      <c r="E51" s="230">
        <v>38807</v>
      </c>
      <c r="F51" s="160" t="s">
        <v>34</v>
      </c>
      <c r="G51" s="231" t="s">
        <v>348</v>
      </c>
      <c r="H51" s="231" t="s">
        <v>24</v>
      </c>
      <c r="I51" s="272" t="s">
        <v>586</v>
      </c>
      <c r="J51" s="229" t="s">
        <v>587</v>
      </c>
      <c r="K51" s="176" t="s">
        <v>588</v>
      </c>
    </row>
    <row r="52" spans="2:11" ht="30" customHeight="1">
      <c r="B52" s="747"/>
      <c r="C52" s="747"/>
      <c r="D52" s="508" t="s">
        <v>264</v>
      </c>
      <c r="E52" s="230">
        <v>38988</v>
      </c>
      <c r="F52" s="160" t="s">
        <v>285</v>
      </c>
      <c r="G52" s="231" t="s">
        <v>179</v>
      </c>
      <c r="H52" s="231" t="s">
        <v>179</v>
      </c>
      <c r="I52" s="272">
        <v>1</v>
      </c>
      <c r="J52" s="229" t="s">
        <v>589</v>
      </c>
      <c r="K52" s="176" t="s">
        <v>590</v>
      </c>
    </row>
    <row r="53" spans="2:11" ht="30" customHeight="1">
      <c r="B53" s="747"/>
      <c r="C53" s="747"/>
      <c r="D53" s="508" t="s">
        <v>79</v>
      </c>
      <c r="E53" s="230">
        <v>39160</v>
      </c>
      <c r="F53" s="160" t="s">
        <v>504</v>
      </c>
      <c r="G53" s="231" t="s">
        <v>31</v>
      </c>
      <c r="H53" s="231" t="s">
        <v>279</v>
      </c>
      <c r="I53" s="272">
        <v>0.5</v>
      </c>
      <c r="J53" s="229" t="s">
        <v>591</v>
      </c>
      <c r="K53" s="176" t="s">
        <v>592</v>
      </c>
    </row>
    <row r="54" spans="2:11" ht="75" customHeight="1">
      <c r="B54" s="748"/>
      <c r="C54" s="748"/>
      <c r="D54" s="509" t="s">
        <v>499</v>
      </c>
      <c r="E54" s="230">
        <v>39184</v>
      </c>
      <c r="F54" s="160" t="s">
        <v>505</v>
      </c>
      <c r="G54" s="264" t="s">
        <v>360</v>
      </c>
      <c r="H54" s="281" t="s">
        <v>32</v>
      </c>
      <c r="I54" s="272">
        <v>0.4661964894617299</v>
      </c>
      <c r="J54" s="229" t="s">
        <v>593</v>
      </c>
      <c r="K54" s="176" t="s">
        <v>594</v>
      </c>
    </row>
    <row r="55" spans="2:11" ht="30" customHeight="1">
      <c r="B55" s="746" t="s">
        <v>65</v>
      </c>
      <c r="C55" s="746" t="s">
        <v>69</v>
      </c>
      <c r="D55" s="508" t="s">
        <v>29</v>
      </c>
      <c r="E55" s="230">
        <v>37211</v>
      </c>
      <c r="F55" s="160" t="s">
        <v>281</v>
      </c>
      <c r="G55" s="231" t="s">
        <v>506</v>
      </c>
      <c r="H55" s="231" t="s">
        <v>24</v>
      </c>
      <c r="I55" s="272" t="s">
        <v>595</v>
      </c>
      <c r="J55" s="204" t="s">
        <v>119</v>
      </c>
      <c r="K55" s="176" t="s">
        <v>323</v>
      </c>
    </row>
    <row r="56" spans="2:11" ht="30" customHeight="1">
      <c r="B56" s="747"/>
      <c r="C56" s="747"/>
      <c r="D56" s="508" t="s">
        <v>36</v>
      </c>
      <c r="E56" s="230">
        <v>37211</v>
      </c>
      <c r="F56" s="160" t="s">
        <v>596</v>
      </c>
      <c r="G56" s="231" t="s">
        <v>507</v>
      </c>
      <c r="H56" s="231" t="s">
        <v>355</v>
      </c>
      <c r="I56" s="272" t="s">
        <v>597</v>
      </c>
      <c r="J56" s="204" t="s">
        <v>120</v>
      </c>
      <c r="K56" s="176" t="s">
        <v>324</v>
      </c>
    </row>
    <row r="57" spans="2:11" ht="30" customHeight="1">
      <c r="B57" s="747"/>
      <c r="C57" s="747"/>
      <c r="D57" s="508" t="s">
        <v>193</v>
      </c>
      <c r="E57" s="230">
        <v>37211</v>
      </c>
      <c r="F57" s="160" t="s">
        <v>598</v>
      </c>
      <c r="G57" s="231" t="s">
        <v>21</v>
      </c>
      <c r="H57" s="231" t="s">
        <v>21</v>
      </c>
      <c r="I57" s="272">
        <v>1</v>
      </c>
      <c r="J57" s="204" t="s">
        <v>599</v>
      </c>
      <c r="K57" s="176" t="s">
        <v>325</v>
      </c>
    </row>
    <row r="58" spans="2:11" ht="30" customHeight="1">
      <c r="B58" s="747"/>
      <c r="C58" s="747"/>
      <c r="D58" s="508" t="s">
        <v>449</v>
      </c>
      <c r="E58" s="230">
        <v>37211</v>
      </c>
      <c r="F58" s="160" t="s">
        <v>301</v>
      </c>
      <c r="G58" s="231" t="s">
        <v>21</v>
      </c>
      <c r="H58" s="231" t="s">
        <v>21</v>
      </c>
      <c r="I58" s="272">
        <v>1</v>
      </c>
      <c r="J58" s="204" t="s">
        <v>600</v>
      </c>
      <c r="K58" s="176" t="s">
        <v>326</v>
      </c>
    </row>
    <row r="59" spans="2:11" ht="30" customHeight="1">
      <c r="B59" s="747"/>
      <c r="C59" s="747"/>
      <c r="D59" s="508" t="s">
        <v>41</v>
      </c>
      <c r="E59" s="230">
        <v>37433</v>
      </c>
      <c r="F59" s="515" t="s">
        <v>601</v>
      </c>
      <c r="G59" s="231" t="s">
        <v>21</v>
      </c>
      <c r="H59" s="231" t="s">
        <v>21</v>
      </c>
      <c r="I59" s="272">
        <v>1</v>
      </c>
      <c r="J59" s="204" t="s">
        <v>122</v>
      </c>
      <c r="K59" s="176" t="s">
        <v>327</v>
      </c>
    </row>
    <row r="60" spans="2:11" ht="30" customHeight="1">
      <c r="B60" s="747"/>
      <c r="C60" s="747"/>
      <c r="D60" s="508" t="s">
        <v>239</v>
      </c>
      <c r="E60" s="230">
        <v>37433</v>
      </c>
      <c r="F60" s="160" t="s">
        <v>602</v>
      </c>
      <c r="G60" s="231" t="s">
        <v>21</v>
      </c>
      <c r="H60" s="231" t="s">
        <v>21</v>
      </c>
      <c r="I60" s="272">
        <v>1</v>
      </c>
      <c r="J60" s="204" t="s">
        <v>603</v>
      </c>
      <c r="K60" s="176" t="s">
        <v>328</v>
      </c>
    </row>
    <row r="61" spans="2:11" ht="30" customHeight="1">
      <c r="B61" s="747"/>
      <c r="C61" s="747"/>
      <c r="D61" s="523" t="s">
        <v>382</v>
      </c>
      <c r="E61" s="227">
        <v>37428</v>
      </c>
      <c r="F61" s="161" t="s">
        <v>604</v>
      </c>
      <c r="G61" s="238" t="s">
        <v>508</v>
      </c>
      <c r="H61" s="238" t="s">
        <v>24</v>
      </c>
      <c r="I61" s="272">
        <v>0.5220423593887765</v>
      </c>
      <c r="J61" s="207" t="s">
        <v>605</v>
      </c>
      <c r="K61" s="175" t="s">
        <v>329</v>
      </c>
    </row>
    <row r="62" spans="2:11" ht="30" customHeight="1">
      <c r="B62" s="747"/>
      <c r="C62" s="747"/>
      <c r="D62" s="508" t="s">
        <v>497</v>
      </c>
      <c r="E62" s="230">
        <v>38009</v>
      </c>
      <c r="F62" s="160" t="s">
        <v>606</v>
      </c>
      <c r="G62" s="486" t="s">
        <v>179</v>
      </c>
      <c r="H62" s="238" t="s">
        <v>179</v>
      </c>
      <c r="I62" s="273">
        <v>1</v>
      </c>
      <c r="J62" s="207" t="s">
        <v>607</v>
      </c>
      <c r="K62" s="176" t="s">
        <v>608</v>
      </c>
    </row>
    <row r="63" spans="2:11" ht="30" customHeight="1">
      <c r="B63" s="747"/>
      <c r="C63" s="747"/>
      <c r="D63" s="508" t="s">
        <v>609</v>
      </c>
      <c r="E63" s="230">
        <v>38149</v>
      </c>
      <c r="F63" s="160" t="s">
        <v>598</v>
      </c>
      <c r="G63" s="486" t="s">
        <v>179</v>
      </c>
      <c r="H63" s="238" t="s">
        <v>179</v>
      </c>
      <c r="I63" s="272">
        <v>1</v>
      </c>
      <c r="J63" s="204" t="s">
        <v>121</v>
      </c>
      <c r="K63" s="176" t="s">
        <v>610</v>
      </c>
    </row>
    <row r="64" spans="2:11" ht="30" customHeight="1">
      <c r="B64" s="747"/>
      <c r="C64" s="747"/>
      <c r="D64" s="508" t="s">
        <v>498</v>
      </c>
      <c r="E64" s="230">
        <v>38433</v>
      </c>
      <c r="F64" s="160" t="s">
        <v>304</v>
      </c>
      <c r="G64" s="486" t="s">
        <v>179</v>
      </c>
      <c r="H64" s="231" t="s">
        <v>179</v>
      </c>
      <c r="I64" s="272">
        <v>1</v>
      </c>
      <c r="J64" s="207" t="s">
        <v>527</v>
      </c>
      <c r="K64" s="176" t="s">
        <v>330</v>
      </c>
    </row>
    <row r="65" spans="2:11" ht="30" customHeight="1">
      <c r="B65" s="747"/>
      <c r="C65" s="748"/>
      <c r="D65" s="508" t="s">
        <v>611</v>
      </c>
      <c r="E65" s="230">
        <v>41129</v>
      </c>
      <c r="F65" s="160" t="s">
        <v>612</v>
      </c>
      <c r="G65" s="486" t="s">
        <v>179</v>
      </c>
      <c r="H65" s="231" t="s">
        <v>179</v>
      </c>
      <c r="I65" s="272">
        <v>1</v>
      </c>
      <c r="J65" s="207" t="s">
        <v>613</v>
      </c>
      <c r="K65" s="176" t="s">
        <v>614</v>
      </c>
    </row>
    <row r="66" spans="2:11" ht="30" customHeight="1">
      <c r="B66" s="747"/>
      <c r="C66" s="746" t="s">
        <v>70</v>
      </c>
      <c r="D66" s="508" t="s">
        <v>166</v>
      </c>
      <c r="E66" s="230" t="s">
        <v>615</v>
      </c>
      <c r="F66" s="161" t="s">
        <v>616</v>
      </c>
      <c r="G66" s="238" t="s">
        <v>179</v>
      </c>
      <c r="H66" s="231" t="s">
        <v>21</v>
      </c>
      <c r="I66" s="272">
        <v>1</v>
      </c>
      <c r="J66" s="207" t="s">
        <v>617</v>
      </c>
      <c r="K66" s="176" t="s">
        <v>331</v>
      </c>
    </row>
    <row r="67" spans="2:11" ht="30" customHeight="1">
      <c r="B67" s="747"/>
      <c r="C67" s="747"/>
      <c r="D67" s="508" t="s">
        <v>378</v>
      </c>
      <c r="E67" s="230">
        <v>38502</v>
      </c>
      <c r="F67" s="161" t="s">
        <v>618</v>
      </c>
      <c r="G67" s="238" t="s">
        <v>179</v>
      </c>
      <c r="H67" s="231" t="s">
        <v>21</v>
      </c>
      <c r="I67" s="272">
        <v>1</v>
      </c>
      <c r="J67" s="207" t="s">
        <v>619</v>
      </c>
      <c r="K67" s="176" t="s">
        <v>332</v>
      </c>
    </row>
    <row r="68" spans="2:11" ht="30" customHeight="1">
      <c r="B68" s="747"/>
      <c r="C68" s="747"/>
      <c r="D68" s="508" t="s">
        <v>478</v>
      </c>
      <c r="E68" s="230">
        <v>38623</v>
      </c>
      <c r="F68" s="161" t="s">
        <v>414</v>
      </c>
      <c r="G68" s="238" t="s">
        <v>179</v>
      </c>
      <c r="H68" s="231" t="s">
        <v>179</v>
      </c>
      <c r="I68" s="272">
        <v>1</v>
      </c>
      <c r="J68" s="207" t="s">
        <v>620</v>
      </c>
      <c r="K68" s="176" t="s">
        <v>540</v>
      </c>
    </row>
    <row r="69" spans="2:11" ht="30" customHeight="1">
      <c r="B69" s="748"/>
      <c r="C69" s="748"/>
      <c r="D69" s="508" t="s">
        <v>441</v>
      </c>
      <c r="E69" s="230">
        <v>38959</v>
      </c>
      <c r="F69" s="161" t="s">
        <v>265</v>
      </c>
      <c r="G69" s="238" t="s">
        <v>179</v>
      </c>
      <c r="H69" s="231" t="s">
        <v>179</v>
      </c>
      <c r="I69" s="272">
        <v>1</v>
      </c>
      <c r="J69" s="207" t="s">
        <v>621</v>
      </c>
      <c r="K69" s="176" t="s">
        <v>540</v>
      </c>
    </row>
    <row r="70" ht="30" customHeight="1"/>
    <row r="71" spans="2:11" ht="15" customHeight="1">
      <c r="B71" s="740" t="s">
        <v>268</v>
      </c>
      <c r="C71" s="740"/>
      <c r="D71" s="274" t="s">
        <v>358</v>
      </c>
      <c r="E71" s="274"/>
      <c r="F71" s="495"/>
      <c r="G71" s="274"/>
      <c r="H71" s="274"/>
      <c r="I71" s="274"/>
      <c r="J71" s="274"/>
      <c r="K71" s="274"/>
    </row>
    <row r="72" spans="2:11" ht="15" customHeight="1">
      <c r="B72" s="740" t="s">
        <v>269</v>
      </c>
      <c r="C72" s="740"/>
      <c r="D72" s="743" t="s">
        <v>359</v>
      </c>
      <c r="E72" s="743"/>
      <c r="F72" s="743"/>
      <c r="G72" s="743"/>
      <c r="H72" s="743"/>
      <c r="I72" s="743"/>
      <c r="J72" s="743"/>
      <c r="K72" s="743"/>
    </row>
    <row r="73" spans="2:11" ht="30" customHeight="1">
      <c r="B73" s="740" t="s">
        <v>270</v>
      </c>
      <c r="C73" s="740"/>
      <c r="D73" s="743" t="s">
        <v>51</v>
      </c>
      <c r="E73" s="743"/>
      <c r="F73" s="743"/>
      <c r="G73" s="743"/>
      <c r="H73" s="743"/>
      <c r="I73" s="743"/>
      <c r="J73" s="743"/>
      <c r="K73" s="743"/>
    </row>
    <row r="74" spans="2:11" ht="15" customHeight="1">
      <c r="B74" s="740" t="s">
        <v>271</v>
      </c>
      <c r="C74" s="740"/>
      <c r="D74" s="495" t="s">
        <v>376</v>
      </c>
      <c r="E74" s="485"/>
      <c r="F74" s="485"/>
      <c r="G74" s="485"/>
      <c r="H74" s="485"/>
      <c r="I74" s="485"/>
      <c r="J74" s="485"/>
      <c r="K74" s="485"/>
    </row>
    <row r="75" spans="2:11" ht="15" customHeight="1">
      <c r="B75" s="738" t="s">
        <v>272</v>
      </c>
      <c r="C75" s="738"/>
      <c r="D75" s="743" t="s">
        <v>33</v>
      </c>
      <c r="E75" s="743"/>
      <c r="F75" s="743"/>
      <c r="G75" s="743"/>
      <c r="H75" s="743"/>
      <c r="I75" s="743"/>
      <c r="J75" s="743"/>
      <c r="K75" s="743"/>
    </row>
    <row r="76" spans="2:11" ht="15" customHeight="1">
      <c r="B76" s="738" t="s">
        <v>273</v>
      </c>
      <c r="C76" s="738"/>
      <c r="D76" s="739" t="s">
        <v>50</v>
      </c>
      <c r="E76" s="739"/>
      <c r="F76" s="739"/>
      <c r="G76" s="739"/>
      <c r="H76" s="739"/>
      <c r="I76" s="739"/>
      <c r="J76" s="739"/>
      <c r="K76" s="739"/>
    </row>
    <row r="77" spans="2:11" ht="15" customHeight="1">
      <c r="B77" s="738" t="s">
        <v>276</v>
      </c>
      <c r="C77" s="738"/>
      <c r="D77" s="739" t="s">
        <v>220</v>
      </c>
      <c r="E77" s="739"/>
      <c r="F77" s="739"/>
      <c r="G77" s="739"/>
      <c r="H77" s="739"/>
      <c r="I77" s="739"/>
      <c r="J77" s="739"/>
      <c r="K77" s="739"/>
    </row>
    <row r="78" spans="2:11" ht="19.5" customHeight="1">
      <c r="B78" s="740"/>
      <c r="C78" s="740"/>
      <c r="D78" s="739"/>
      <c r="E78" s="739"/>
      <c r="F78" s="739"/>
      <c r="G78" s="739"/>
      <c r="H78" s="739"/>
      <c r="I78" s="739"/>
      <c r="J78" s="739"/>
      <c r="K78" s="739"/>
    </row>
  </sheetData>
  <sheetProtection/>
  <mergeCells count="51">
    <mergeCell ref="J3:K3"/>
    <mergeCell ref="B4:B6"/>
    <mergeCell ref="C4:C6"/>
    <mergeCell ref="D4:D6"/>
    <mergeCell ref="E4:E6"/>
    <mergeCell ref="F4:F6"/>
    <mergeCell ref="G4:H4"/>
    <mergeCell ref="I4:I6"/>
    <mergeCell ref="J4:K4"/>
    <mergeCell ref="G5:G6"/>
    <mergeCell ref="H5:H6"/>
    <mergeCell ref="J5:J6"/>
    <mergeCell ref="K5:K6"/>
    <mergeCell ref="B7:B36"/>
    <mergeCell ref="C7:C31"/>
    <mergeCell ref="F14:F15"/>
    <mergeCell ref="I14:I15"/>
    <mergeCell ref="J14:J15"/>
    <mergeCell ref="C32:C36"/>
    <mergeCell ref="K14:K15"/>
    <mergeCell ref="F18:F19"/>
    <mergeCell ref="I18:I19"/>
    <mergeCell ref="J18:J19"/>
    <mergeCell ref="K18:K19"/>
    <mergeCell ref="H43:H44"/>
    <mergeCell ref="I43:I44"/>
    <mergeCell ref="C37:C42"/>
    <mergeCell ref="B37:B42"/>
    <mergeCell ref="B43:B54"/>
    <mergeCell ref="J43:J44"/>
    <mergeCell ref="B75:C75"/>
    <mergeCell ref="D75:K75"/>
    <mergeCell ref="K43:K44"/>
    <mergeCell ref="C50:C54"/>
    <mergeCell ref="B55:B69"/>
    <mergeCell ref="C55:C65"/>
    <mergeCell ref="C66:C69"/>
    <mergeCell ref="B71:C71"/>
    <mergeCell ref="B72:C72"/>
    <mergeCell ref="D72:K72"/>
    <mergeCell ref="B73:C73"/>
    <mergeCell ref="D73:K73"/>
    <mergeCell ref="B74:C74"/>
    <mergeCell ref="C43:C49"/>
    <mergeCell ref="F43:F44"/>
    <mergeCell ref="B76:C76"/>
    <mergeCell ref="D76:K76"/>
    <mergeCell ref="B77:C77"/>
    <mergeCell ref="D77:K77"/>
    <mergeCell ref="B78:C78"/>
    <mergeCell ref="D78:K78"/>
  </mergeCells>
  <printOptions/>
  <pageMargins left="0.7874015748031497" right="0.7874015748031497" top="0.5905511811023623" bottom="0.3937007874015748" header="0.5118110236220472" footer="0.1968503937007874"/>
  <pageSetup fitToHeight="2" horizontalDpi="600" verticalDpi="600" orientation="landscape" paperSize="9" scale="45" r:id="rId1"/>
  <headerFooter alignWithMargins="0">
    <oddFooter>&amp;R&amp;16&amp;P</oddFooter>
    <firstFooter>&amp;R4</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K76"/>
  <sheetViews>
    <sheetView view="pageBreakPreview" zoomScale="75" zoomScaleSheetLayoutView="75" zoomScalePageLayoutView="0" workbookViewId="0" topLeftCell="A1">
      <selection activeCell="A1" sqref="A1"/>
    </sheetView>
  </sheetViews>
  <sheetFormatPr defaultColWidth="9.33203125" defaultRowHeight="11.25"/>
  <cols>
    <col min="1" max="1" width="8.16015625" style="298" customWidth="1"/>
    <col min="2" max="2" width="6.83203125" style="298" customWidth="1"/>
    <col min="3" max="3" width="5.16015625" style="298" customWidth="1"/>
    <col min="4" max="4" width="61.33203125" style="298" customWidth="1"/>
    <col min="5" max="5" width="23.5" style="298" customWidth="1"/>
    <col min="6" max="6" width="37.66015625" style="298" customWidth="1"/>
    <col min="7" max="7" width="17.33203125" style="298" customWidth="1"/>
    <col min="8" max="8" width="15.66015625" style="298" customWidth="1"/>
    <col min="9" max="9" width="14.5" style="298" customWidth="1"/>
    <col min="10" max="10" width="25.33203125" style="298" customWidth="1"/>
    <col min="11" max="11" width="19.16015625" style="298" customWidth="1"/>
    <col min="12" max="252" width="9.33203125" style="298" customWidth="1"/>
    <col min="253" max="253" width="8.16015625" style="298" customWidth="1"/>
    <col min="254" max="254" width="6.83203125" style="298" customWidth="1"/>
    <col min="255" max="255" width="5.16015625" style="298" customWidth="1"/>
    <col min="256" max="16384" width="61.33203125" style="298" customWidth="1"/>
  </cols>
  <sheetData>
    <row r="1" spans="1:3" ht="24" customHeight="1">
      <c r="A1" s="170" t="s">
        <v>0</v>
      </c>
      <c r="B1" s="1"/>
      <c r="C1" s="1"/>
    </row>
    <row r="2" ht="12" customHeight="1"/>
    <row r="3" spans="7:10" ht="18" customHeight="1">
      <c r="G3" s="484"/>
      <c r="H3" s="707">
        <v>41455</v>
      </c>
      <c r="I3" s="707"/>
      <c r="J3" s="707"/>
    </row>
    <row r="4" spans="2:10" ht="20.25" customHeight="1">
      <c r="B4" s="758" t="s">
        <v>48</v>
      </c>
      <c r="C4" s="758" t="s">
        <v>66</v>
      </c>
      <c r="D4" s="778" t="s">
        <v>282</v>
      </c>
      <c r="E4" s="761" t="s">
        <v>56</v>
      </c>
      <c r="F4" s="781" t="s">
        <v>207</v>
      </c>
      <c r="G4" s="782"/>
      <c r="H4" s="778" t="s">
        <v>384</v>
      </c>
      <c r="I4" s="785"/>
      <c r="J4" s="761" t="s">
        <v>187</v>
      </c>
    </row>
    <row r="5" spans="2:10" ht="11.25" customHeight="1">
      <c r="B5" s="759"/>
      <c r="C5" s="759"/>
      <c r="D5" s="779"/>
      <c r="E5" s="762"/>
      <c r="F5" s="783"/>
      <c r="G5" s="784"/>
      <c r="H5" s="779"/>
      <c r="I5" s="786"/>
      <c r="J5" s="762"/>
    </row>
    <row r="6" spans="2:10" ht="27.75" customHeight="1">
      <c r="B6" s="759"/>
      <c r="C6" s="759"/>
      <c r="D6" s="779"/>
      <c r="E6" s="490"/>
      <c r="F6" s="497"/>
      <c r="G6" s="494" t="s">
        <v>203</v>
      </c>
      <c r="H6" s="497"/>
      <c r="I6" s="761" t="s">
        <v>218</v>
      </c>
      <c r="J6" s="490"/>
    </row>
    <row r="7" spans="2:10" ht="24" customHeight="1">
      <c r="B7" s="759"/>
      <c r="C7" s="759"/>
      <c r="D7" s="779"/>
      <c r="E7" s="490"/>
      <c r="F7" s="497"/>
      <c r="G7" s="493"/>
      <c r="H7" s="497" t="s">
        <v>622</v>
      </c>
      <c r="I7" s="762"/>
      <c r="J7" s="490" t="s">
        <v>623</v>
      </c>
    </row>
    <row r="8" spans="2:10" ht="17.25" customHeight="1">
      <c r="B8" s="760"/>
      <c r="C8" s="760"/>
      <c r="D8" s="780"/>
      <c r="E8" s="491" t="s">
        <v>217</v>
      </c>
      <c r="F8" s="498"/>
      <c r="G8" s="492"/>
      <c r="H8" s="498"/>
      <c r="I8" s="491" t="s">
        <v>206</v>
      </c>
      <c r="J8" s="491"/>
    </row>
    <row r="9" spans="2:10" ht="30" customHeight="1">
      <c r="B9" s="746" t="s">
        <v>49</v>
      </c>
      <c r="C9" s="746" t="s">
        <v>69</v>
      </c>
      <c r="D9" s="508" t="s">
        <v>240</v>
      </c>
      <c r="E9" s="196">
        <v>16276000</v>
      </c>
      <c r="F9" s="197">
        <v>34017</v>
      </c>
      <c r="G9" s="162">
        <v>34017</v>
      </c>
      <c r="H9" s="198">
        <v>20.378082191780823</v>
      </c>
      <c r="I9" s="199">
        <v>7438</v>
      </c>
      <c r="J9" s="165">
        <v>331673665.7534247</v>
      </c>
    </row>
    <row r="10" spans="2:10" ht="30" customHeight="1">
      <c r="B10" s="747"/>
      <c r="C10" s="747"/>
      <c r="D10" s="508" t="s">
        <v>241</v>
      </c>
      <c r="E10" s="196">
        <v>2874000</v>
      </c>
      <c r="F10" s="197">
        <v>34012</v>
      </c>
      <c r="G10" s="162">
        <v>34012</v>
      </c>
      <c r="H10" s="198">
        <v>20.39178082191781</v>
      </c>
      <c r="I10" s="199">
        <v>7443</v>
      </c>
      <c r="J10" s="165">
        <v>58605978.08219178</v>
      </c>
    </row>
    <row r="11" spans="2:10" ht="30" customHeight="1">
      <c r="B11" s="747"/>
      <c r="C11" s="747"/>
      <c r="D11" s="508" t="s">
        <v>242</v>
      </c>
      <c r="E11" s="196">
        <v>2100000</v>
      </c>
      <c r="F11" s="176" t="s">
        <v>204</v>
      </c>
      <c r="G11" s="162">
        <v>32870</v>
      </c>
      <c r="H11" s="198">
        <v>23.52054794520548</v>
      </c>
      <c r="I11" s="199">
        <v>8585</v>
      </c>
      <c r="J11" s="165">
        <v>49393150.68493151</v>
      </c>
    </row>
    <row r="12" spans="2:10" ht="30" customHeight="1">
      <c r="B12" s="747"/>
      <c r="C12" s="747"/>
      <c r="D12" s="508" t="s">
        <v>243</v>
      </c>
      <c r="E12" s="180">
        <v>2420000</v>
      </c>
      <c r="F12" s="496">
        <v>30980</v>
      </c>
      <c r="G12" s="168">
        <v>30980</v>
      </c>
      <c r="H12" s="200">
        <v>28.698630136986303</v>
      </c>
      <c r="I12" s="199">
        <v>10475</v>
      </c>
      <c r="J12" s="165">
        <v>69450684.93150686</v>
      </c>
    </row>
    <row r="13" spans="2:10" ht="30" customHeight="1">
      <c r="B13" s="747"/>
      <c r="C13" s="747"/>
      <c r="D13" s="510" t="s">
        <v>222</v>
      </c>
      <c r="E13" s="180">
        <v>4000000</v>
      </c>
      <c r="F13" s="201">
        <v>36413</v>
      </c>
      <c r="G13" s="169">
        <v>36413</v>
      </c>
      <c r="H13" s="202">
        <v>13.813698630136987</v>
      </c>
      <c r="I13" s="199">
        <v>5042</v>
      </c>
      <c r="J13" s="165">
        <v>55254794.52054795</v>
      </c>
    </row>
    <row r="14" spans="2:11" ht="30" customHeight="1">
      <c r="B14" s="747"/>
      <c r="C14" s="747"/>
      <c r="D14" s="508" t="s">
        <v>244</v>
      </c>
      <c r="E14" s="196">
        <v>11200000</v>
      </c>
      <c r="F14" s="197">
        <v>32199</v>
      </c>
      <c r="G14" s="162">
        <v>32199</v>
      </c>
      <c r="H14" s="202">
        <v>25.35890410958904</v>
      </c>
      <c r="I14" s="199">
        <v>9256</v>
      </c>
      <c r="J14" s="165">
        <v>284019726.0273973</v>
      </c>
      <c r="K14" s="203"/>
    </row>
    <row r="15" spans="2:11" ht="30" customHeight="1">
      <c r="B15" s="747"/>
      <c r="C15" s="747"/>
      <c r="D15" s="508" t="s">
        <v>245</v>
      </c>
      <c r="E15" s="196">
        <v>2920000</v>
      </c>
      <c r="F15" s="197" t="s">
        <v>431</v>
      </c>
      <c r="G15" s="162">
        <v>32717</v>
      </c>
      <c r="H15" s="202">
        <v>23.93972602739726</v>
      </c>
      <c r="I15" s="199">
        <v>8738</v>
      </c>
      <c r="J15" s="165">
        <v>69904000</v>
      </c>
      <c r="K15" s="203"/>
    </row>
    <row r="16" spans="2:11" ht="30" customHeight="1">
      <c r="B16" s="747"/>
      <c r="C16" s="747"/>
      <c r="D16" s="508" t="s">
        <v>246</v>
      </c>
      <c r="E16" s="196">
        <v>1800000</v>
      </c>
      <c r="F16" s="772">
        <v>33024</v>
      </c>
      <c r="G16" s="162">
        <v>33024</v>
      </c>
      <c r="H16" s="202">
        <v>23.0986301369863</v>
      </c>
      <c r="I16" s="199">
        <v>8431</v>
      </c>
      <c r="J16" s="165">
        <v>41577534.24657534</v>
      </c>
      <c r="K16" s="203"/>
    </row>
    <row r="17" spans="2:11" ht="30" customHeight="1">
      <c r="B17" s="747"/>
      <c r="C17" s="747"/>
      <c r="D17" s="508" t="s">
        <v>626</v>
      </c>
      <c r="E17" s="196">
        <v>1120000</v>
      </c>
      <c r="F17" s="773"/>
      <c r="G17" s="162">
        <v>33024</v>
      </c>
      <c r="H17" s="198">
        <v>23.0986301369863</v>
      </c>
      <c r="I17" s="199">
        <v>8431</v>
      </c>
      <c r="J17" s="165">
        <v>25870465.75342466</v>
      </c>
      <c r="K17" s="203"/>
    </row>
    <row r="18" spans="2:11" ht="30" customHeight="1">
      <c r="B18" s="747"/>
      <c r="C18" s="747"/>
      <c r="D18" s="508" t="s">
        <v>247</v>
      </c>
      <c r="E18" s="196">
        <v>5100000</v>
      </c>
      <c r="F18" s="197" t="s">
        <v>340</v>
      </c>
      <c r="G18" s="162">
        <v>32598</v>
      </c>
      <c r="H18" s="198">
        <v>24.265753424657536</v>
      </c>
      <c r="I18" s="199">
        <v>8857</v>
      </c>
      <c r="J18" s="165">
        <v>123755342.46575344</v>
      </c>
      <c r="K18" s="203"/>
    </row>
    <row r="19" spans="2:11" ht="30" customHeight="1">
      <c r="B19" s="747"/>
      <c r="C19" s="747"/>
      <c r="D19" s="508" t="s">
        <v>224</v>
      </c>
      <c r="E19" s="196">
        <v>3500000</v>
      </c>
      <c r="F19" s="197">
        <v>37071</v>
      </c>
      <c r="G19" s="162">
        <v>37071</v>
      </c>
      <c r="H19" s="198">
        <v>12.01095890410959</v>
      </c>
      <c r="I19" s="199">
        <v>4384</v>
      </c>
      <c r="J19" s="165">
        <v>42038356.16438356</v>
      </c>
      <c r="K19" s="203"/>
    </row>
    <row r="20" spans="2:11" ht="30" customHeight="1">
      <c r="B20" s="747"/>
      <c r="C20" s="747"/>
      <c r="D20" s="508" t="s">
        <v>248</v>
      </c>
      <c r="E20" s="196">
        <v>10000000</v>
      </c>
      <c r="F20" s="772">
        <v>34638</v>
      </c>
      <c r="G20" s="164">
        <v>34638</v>
      </c>
      <c r="H20" s="198">
        <v>18.676712328767124</v>
      </c>
      <c r="I20" s="199">
        <v>6817</v>
      </c>
      <c r="J20" s="165">
        <v>186767123.28767124</v>
      </c>
      <c r="K20" s="203"/>
    </row>
    <row r="21" spans="2:11" ht="30" customHeight="1">
      <c r="B21" s="747"/>
      <c r="C21" s="747"/>
      <c r="D21" s="508" t="s">
        <v>153</v>
      </c>
      <c r="E21" s="196">
        <v>180000</v>
      </c>
      <c r="F21" s="773"/>
      <c r="G21" s="164">
        <v>34638</v>
      </c>
      <c r="H21" s="198">
        <v>18.676712328767124</v>
      </c>
      <c r="I21" s="199">
        <v>6817</v>
      </c>
      <c r="J21" s="165">
        <v>3361808.2191780824</v>
      </c>
      <c r="K21" s="203"/>
    </row>
    <row r="22" spans="2:11" ht="30" customHeight="1">
      <c r="B22" s="747"/>
      <c r="C22" s="747"/>
      <c r="D22" s="508" t="s">
        <v>249</v>
      </c>
      <c r="E22" s="196">
        <v>15121000</v>
      </c>
      <c r="F22" s="197">
        <v>31152</v>
      </c>
      <c r="G22" s="162">
        <v>31152</v>
      </c>
      <c r="H22" s="198">
        <v>28.22739726027397</v>
      </c>
      <c r="I22" s="199">
        <v>10303</v>
      </c>
      <c r="J22" s="165">
        <v>426826473.9726027</v>
      </c>
      <c r="K22" s="203"/>
    </row>
    <row r="23" spans="2:11" ht="30" customHeight="1">
      <c r="B23" s="747"/>
      <c r="C23" s="747"/>
      <c r="D23" s="508" t="s">
        <v>226</v>
      </c>
      <c r="E23" s="196">
        <v>710000</v>
      </c>
      <c r="F23" s="197">
        <v>34512</v>
      </c>
      <c r="G23" s="162">
        <v>34512</v>
      </c>
      <c r="H23" s="198">
        <v>19.02191780821918</v>
      </c>
      <c r="I23" s="199">
        <v>6943</v>
      </c>
      <c r="J23" s="165">
        <v>13505561.643835617</v>
      </c>
      <c r="K23" s="203"/>
    </row>
    <row r="24" spans="2:11" ht="30" customHeight="1">
      <c r="B24" s="747"/>
      <c r="C24" s="747"/>
      <c r="D24" s="508" t="s">
        <v>627</v>
      </c>
      <c r="E24" s="196">
        <v>21000000</v>
      </c>
      <c r="F24" s="197">
        <v>29159</v>
      </c>
      <c r="G24" s="164">
        <v>29159</v>
      </c>
      <c r="H24" s="198">
        <v>33.68767123287671</v>
      </c>
      <c r="I24" s="199">
        <v>12296</v>
      </c>
      <c r="J24" s="165">
        <v>707441095.8904109</v>
      </c>
      <c r="K24" s="203"/>
    </row>
    <row r="25" spans="2:11" ht="30" customHeight="1">
      <c r="B25" s="747"/>
      <c r="C25" s="747"/>
      <c r="D25" s="508" t="s">
        <v>305</v>
      </c>
      <c r="E25" s="196">
        <v>3760000</v>
      </c>
      <c r="F25" s="197">
        <v>33763</v>
      </c>
      <c r="G25" s="164">
        <v>33763</v>
      </c>
      <c r="H25" s="198">
        <v>21.073972602739726</v>
      </c>
      <c r="I25" s="199">
        <v>7692</v>
      </c>
      <c r="J25" s="165">
        <v>79238136.98630138</v>
      </c>
      <c r="K25" s="203"/>
    </row>
    <row r="26" spans="2:11" ht="30" customHeight="1">
      <c r="B26" s="747"/>
      <c r="C26" s="747"/>
      <c r="D26" s="508" t="s">
        <v>306</v>
      </c>
      <c r="E26" s="196">
        <v>1870000</v>
      </c>
      <c r="F26" s="197">
        <v>39660</v>
      </c>
      <c r="G26" s="164">
        <v>39660</v>
      </c>
      <c r="H26" s="198">
        <v>4.917808219178082</v>
      </c>
      <c r="I26" s="199">
        <v>1795</v>
      </c>
      <c r="J26" s="165">
        <v>9196301.369863013</v>
      </c>
      <c r="K26" s="203"/>
    </row>
    <row r="27" spans="2:11" ht="30" customHeight="1">
      <c r="B27" s="747"/>
      <c r="C27" s="747"/>
      <c r="D27" s="508" t="s">
        <v>312</v>
      </c>
      <c r="E27" s="196">
        <v>2800000</v>
      </c>
      <c r="F27" s="197">
        <v>33536</v>
      </c>
      <c r="G27" s="164">
        <v>33536</v>
      </c>
      <c r="H27" s="198">
        <v>21.695890410958903</v>
      </c>
      <c r="I27" s="199">
        <v>7919</v>
      </c>
      <c r="J27" s="165">
        <v>60748493.15068493</v>
      </c>
      <c r="K27" s="203"/>
    </row>
    <row r="28" spans="2:11" ht="30" customHeight="1">
      <c r="B28" s="747"/>
      <c r="C28" s="747"/>
      <c r="D28" s="508" t="s">
        <v>30</v>
      </c>
      <c r="E28" s="196">
        <v>8400000</v>
      </c>
      <c r="F28" s="176" t="s">
        <v>277</v>
      </c>
      <c r="G28" s="162">
        <v>32582</v>
      </c>
      <c r="H28" s="198">
        <v>24.30958904109589</v>
      </c>
      <c r="I28" s="199">
        <v>8873</v>
      </c>
      <c r="J28" s="165">
        <v>204200547.94520548</v>
      </c>
      <c r="K28" s="203"/>
    </row>
    <row r="29" spans="2:11" ht="30" customHeight="1">
      <c r="B29" s="747"/>
      <c r="C29" s="747"/>
      <c r="D29" s="508" t="s">
        <v>494</v>
      </c>
      <c r="E29" s="196">
        <v>5250000</v>
      </c>
      <c r="F29" s="280">
        <v>29598</v>
      </c>
      <c r="G29" s="162">
        <v>29598</v>
      </c>
      <c r="H29" s="198">
        <v>32.484931506849314</v>
      </c>
      <c r="I29" s="199">
        <v>11857</v>
      </c>
      <c r="J29" s="165">
        <v>170545890.4109589</v>
      </c>
      <c r="K29" s="203"/>
    </row>
    <row r="30" spans="2:11" ht="30" customHeight="1">
      <c r="B30" s="747"/>
      <c r="C30" s="747"/>
      <c r="D30" s="508" t="s">
        <v>55</v>
      </c>
      <c r="E30" s="196">
        <v>5100000</v>
      </c>
      <c r="F30" s="280">
        <v>37418</v>
      </c>
      <c r="G30" s="162">
        <v>37418</v>
      </c>
      <c r="H30" s="198">
        <v>11.06027397260274</v>
      </c>
      <c r="I30" s="199">
        <v>4037</v>
      </c>
      <c r="J30" s="165">
        <v>56407397.26027398</v>
      </c>
      <c r="K30" s="203"/>
    </row>
    <row r="31" spans="2:11" ht="30" customHeight="1">
      <c r="B31" s="747"/>
      <c r="C31" s="747"/>
      <c r="D31" s="508" t="s">
        <v>495</v>
      </c>
      <c r="E31" s="196">
        <v>15050000</v>
      </c>
      <c r="F31" s="280">
        <v>39951</v>
      </c>
      <c r="G31" s="162">
        <v>39951</v>
      </c>
      <c r="H31" s="198">
        <v>4.120547945205479</v>
      </c>
      <c r="I31" s="199">
        <v>1504</v>
      </c>
      <c r="J31" s="165">
        <v>62014246.57534246</v>
      </c>
      <c r="K31" s="203"/>
    </row>
    <row r="32" spans="2:11" ht="30" customHeight="1">
      <c r="B32" s="747"/>
      <c r="C32" s="747"/>
      <c r="D32" s="508" t="s">
        <v>428</v>
      </c>
      <c r="E32" s="196">
        <v>3400000</v>
      </c>
      <c r="F32" s="280">
        <v>30225</v>
      </c>
      <c r="G32" s="162">
        <v>30225</v>
      </c>
      <c r="H32" s="198">
        <v>30.767123287671232</v>
      </c>
      <c r="I32" s="199">
        <v>11230</v>
      </c>
      <c r="J32" s="165">
        <v>104608219.17808218</v>
      </c>
      <c r="K32" s="203"/>
    </row>
    <row r="33" spans="2:11" s="70" customFormat="1" ht="30" customHeight="1">
      <c r="B33" s="747"/>
      <c r="C33" s="748"/>
      <c r="D33" s="508" t="s">
        <v>292</v>
      </c>
      <c r="E33" s="165" t="s">
        <v>196</v>
      </c>
      <c r="F33" s="280" t="s">
        <v>196</v>
      </c>
      <c r="G33" s="162" t="s">
        <v>196</v>
      </c>
      <c r="H33" s="198" t="s">
        <v>196</v>
      </c>
      <c r="I33" s="199" t="s">
        <v>196</v>
      </c>
      <c r="J33" s="165" t="s">
        <v>196</v>
      </c>
      <c r="K33" s="290"/>
    </row>
    <row r="34" spans="2:11" ht="30" customHeight="1">
      <c r="B34" s="747"/>
      <c r="C34" s="746" t="s">
        <v>70</v>
      </c>
      <c r="D34" s="508" t="s">
        <v>228</v>
      </c>
      <c r="E34" s="196">
        <v>12000000</v>
      </c>
      <c r="F34" s="197">
        <v>33644</v>
      </c>
      <c r="G34" s="162">
        <v>33644</v>
      </c>
      <c r="H34" s="202">
        <v>21.4</v>
      </c>
      <c r="I34" s="199">
        <v>7811</v>
      </c>
      <c r="J34" s="165">
        <v>256799999.99999997</v>
      </c>
      <c r="K34" s="203"/>
    </row>
    <row r="35" spans="2:11" ht="30" customHeight="1">
      <c r="B35" s="747"/>
      <c r="C35" s="747"/>
      <c r="D35" s="508" t="s">
        <v>250</v>
      </c>
      <c r="E35" s="196">
        <v>2160000</v>
      </c>
      <c r="F35" s="197">
        <v>37468</v>
      </c>
      <c r="G35" s="162">
        <v>37468</v>
      </c>
      <c r="H35" s="198">
        <v>10.923287671232877</v>
      </c>
      <c r="I35" s="199">
        <v>3987</v>
      </c>
      <c r="J35" s="165">
        <v>23594301.369863015</v>
      </c>
      <c r="K35" s="203"/>
    </row>
    <row r="36" spans="2:11" ht="30" customHeight="1">
      <c r="B36" s="747"/>
      <c r="C36" s="747"/>
      <c r="D36" s="508" t="s">
        <v>381</v>
      </c>
      <c r="E36" s="196">
        <v>4275000</v>
      </c>
      <c r="F36" s="197">
        <v>38765</v>
      </c>
      <c r="G36" s="162">
        <v>38765</v>
      </c>
      <c r="H36" s="198">
        <v>7.36986301369863</v>
      </c>
      <c r="I36" s="199">
        <v>2690</v>
      </c>
      <c r="J36" s="165">
        <v>31506164.383561645</v>
      </c>
      <c r="K36" s="203"/>
    </row>
    <row r="37" spans="2:11" ht="30" customHeight="1">
      <c r="B37" s="747"/>
      <c r="C37" s="747"/>
      <c r="D37" s="508" t="s">
        <v>77</v>
      </c>
      <c r="E37" s="180">
        <v>2740000</v>
      </c>
      <c r="F37" s="214">
        <v>39113</v>
      </c>
      <c r="G37" s="169">
        <v>39113</v>
      </c>
      <c r="H37" s="215">
        <v>6.416438356164384</v>
      </c>
      <c r="I37" s="266">
        <v>2342</v>
      </c>
      <c r="J37" s="165">
        <v>17581041.09589041</v>
      </c>
      <c r="K37" s="203"/>
    </row>
    <row r="38" spans="2:11" ht="30" customHeight="1">
      <c r="B38" s="748"/>
      <c r="C38" s="748"/>
      <c r="D38" s="508" t="s">
        <v>475</v>
      </c>
      <c r="E38" s="196">
        <v>3400000</v>
      </c>
      <c r="F38" s="197">
        <v>39362</v>
      </c>
      <c r="G38" s="162">
        <v>39362</v>
      </c>
      <c r="H38" s="215">
        <v>5.734246575342466</v>
      </c>
      <c r="I38" s="266">
        <v>2093</v>
      </c>
      <c r="J38" s="165">
        <v>19496438.356164385</v>
      </c>
      <c r="K38" s="203"/>
    </row>
    <row r="39" spans="2:11" ht="30" customHeight="1">
      <c r="B39" s="746" t="s">
        <v>64</v>
      </c>
      <c r="C39" s="746" t="s">
        <v>69</v>
      </c>
      <c r="D39" s="508" t="s">
        <v>251</v>
      </c>
      <c r="E39" s="196">
        <v>5880000</v>
      </c>
      <c r="F39" s="197">
        <v>35514</v>
      </c>
      <c r="G39" s="162">
        <v>35514</v>
      </c>
      <c r="H39" s="198">
        <v>16.276712328767122</v>
      </c>
      <c r="I39" s="199">
        <v>5941</v>
      </c>
      <c r="J39" s="165">
        <v>95707068.49315068</v>
      </c>
      <c r="K39" s="22"/>
    </row>
    <row r="40" spans="2:10" ht="30" customHeight="1">
      <c r="B40" s="747"/>
      <c r="C40" s="747"/>
      <c r="D40" s="508" t="s">
        <v>252</v>
      </c>
      <c r="E40" s="196">
        <v>2350000</v>
      </c>
      <c r="F40" s="197">
        <v>33247</v>
      </c>
      <c r="G40" s="162">
        <v>33247</v>
      </c>
      <c r="H40" s="198">
        <v>22.487671232876714</v>
      </c>
      <c r="I40" s="199">
        <v>8208</v>
      </c>
      <c r="J40" s="165">
        <v>52846027.39726028</v>
      </c>
    </row>
    <row r="41" spans="2:10" ht="30" customHeight="1">
      <c r="B41" s="747"/>
      <c r="C41" s="747"/>
      <c r="D41" s="508" t="s">
        <v>230</v>
      </c>
      <c r="E41" s="196">
        <v>2927000</v>
      </c>
      <c r="F41" s="176" t="s">
        <v>205</v>
      </c>
      <c r="G41" s="162">
        <v>32812</v>
      </c>
      <c r="H41" s="198">
        <v>23.67945205479452</v>
      </c>
      <c r="I41" s="199">
        <v>8643</v>
      </c>
      <c r="J41" s="165">
        <v>69309756.16438356</v>
      </c>
    </row>
    <row r="42" spans="2:10" ht="30" customHeight="1">
      <c r="B42" s="747"/>
      <c r="C42" s="747"/>
      <c r="D42" s="508" t="s">
        <v>232</v>
      </c>
      <c r="E42" s="196">
        <v>1490000</v>
      </c>
      <c r="F42" s="197">
        <v>33469</v>
      </c>
      <c r="G42" s="162">
        <v>33469</v>
      </c>
      <c r="H42" s="198">
        <v>21.87945205479452</v>
      </c>
      <c r="I42" s="199">
        <v>7986</v>
      </c>
      <c r="J42" s="165">
        <v>32600383.561643835</v>
      </c>
    </row>
    <row r="43" spans="2:10" ht="30" customHeight="1">
      <c r="B43" s="748"/>
      <c r="C43" s="748"/>
      <c r="D43" s="510" t="s">
        <v>253</v>
      </c>
      <c r="E43" s="196">
        <v>8100000</v>
      </c>
      <c r="F43" s="197">
        <v>34374</v>
      </c>
      <c r="G43" s="162">
        <v>34374</v>
      </c>
      <c r="H43" s="198">
        <v>19.4</v>
      </c>
      <c r="I43" s="199">
        <v>7081</v>
      </c>
      <c r="J43" s="165">
        <v>157140000</v>
      </c>
    </row>
    <row r="44" spans="2:10" ht="30" customHeight="1">
      <c r="B44" s="746" t="s">
        <v>64</v>
      </c>
      <c r="C44" s="746" t="s">
        <v>69</v>
      </c>
      <c r="D44" s="508" t="s">
        <v>234</v>
      </c>
      <c r="E44" s="196">
        <v>3250000</v>
      </c>
      <c r="F44" s="197">
        <v>33893</v>
      </c>
      <c r="G44" s="162">
        <v>33893</v>
      </c>
      <c r="H44" s="198">
        <v>20.71780821917808</v>
      </c>
      <c r="I44" s="199">
        <v>7562</v>
      </c>
      <c r="J44" s="165">
        <v>67332876.71232876</v>
      </c>
    </row>
    <row r="45" spans="2:10" ht="30" customHeight="1">
      <c r="B45" s="747"/>
      <c r="C45" s="747"/>
      <c r="D45" s="508" t="s">
        <v>477</v>
      </c>
      <c r="E45" s="196">
        <v>888000</v>
      </c>
      <c r="F45" s="772">
        <v>34683</v>
      </c>
      <c r="G45" s="162">
        <v>34683</v>
      </c>
      <c r="H45" s="198">
        <v>18.553424657534247</v>
      </c>
      <c r="I45" s="199">
        <v>6772</v>
      </c>
      <c r="J45" s="165">
        <v>16475441.095890412</v>
      </c>
    </row>
    <row r="46" spans="2:10" ht="30" customHeight="1">
      <c r="B46" s="747"/>
      <c r="C46" s="747"/>
      <c r="D46" s="508" t="s">
        <v>476</v>
      </c>
      <c r="E46" s="196">
        <v>2300000</v>
      </c>
      <c r="F46" s="773"/>
      <c r="G46" s="162">
        <v>34683</v>
      </c>
      <c r="H46" s="215">
        <v>18.553424657534247</v>
      </c>
      <c r="I46" s="163">
        <v>6772</v>
      </c>
      <c r="J46" s="213">
        <v>42672876.71232877</v>
      </c>
    </row>
    <row r="47" spans="2:10" ht="30" customHeight="1">
      <c r="B47" s="747"/>
      <c r="C47" s="747"/>
      <c r="D47" s="508" t="s">
        <v>424</v>
      </c>
      <c r="E47" s="196">
        <v>5831000</v>
      </c>
      <c r="F47" s="197">
        <v>39113</v>
      </c>
      <c r="G47" s="162">
        <v>39113</v>
      </c>
      <c r="H47" s="215">
        <v>6.416438356164384</v>
      </c>
      <c r="I47" s="163">
        <v>2342</v>
      </c>
      <c r="J47" s="213">
        <v>37414252.05479452</v>
      </c>
    </row>
    <row r="48" spans="2:10" ht="30" customHeight="1">
      <c r="B48" s="747"/>
      <c r="C48" s="747"/>
      <c r="D48" s="508" t="s">
        <v>280</v>
      </c>
      <c r="E48" s="196">
        <v>6510000</v>
      </c>
      <c r="F48" s="197">
        <v>35503</v>
      </c>
      <c r="G48" s="162">
        <v>35503</v>
      </c>
      <c r="H48" s="215">
        <v>16.306849315068494</v>
      </c>
      <c r="I48" s="163">
        <v>5952</v>
      </c>
      <c r="J48" s="213">
        <v>106157589.0410959</v>
      </c>
    </row>
    <row r="49" spans="2:10" s="70" customFormat="1" ht="30" customHeight="1">
      <c r="B49" s="747"/>
      <c r="C49" s="747"/>
      <c r="D49" s="508" t="s">
        <v>53</v>
      </c>
      <c r="E49" s="196">
        <v>31300000</v>
      </c>
      <c r="F49" s="197">
        <v>38768</v>
      </c>
      <c r="G49" s="162">
        <v>38768</v>
      </c>
      <c r="H49" s="215">
        <v>7.361643835616438</v>
      </c>
      <c r="I49" s="163">
        <v>2687</v>
      </c>
      <c r="J49" s="213">
        <v>230419452.05479452</v>
      </c>
    </row>
    <row r="50" spans="2:10" s="70" customFormat="1" ht="30" customHeight="1">
      <c r="B50" s="747"/>
      <c r="C50" s="747"/>
      <c r="D50" s="508" t="s">
        <v>361</v>
      </c>
      <c r="E50" s="196">
        <v>7000000</v>
      </c>
      <c r="F50" s="197">
        <v>29733</v>
      </c>
      <c r="G50" s="162">
        <v>29733</v>
      </c>
      <c r="H50" s="215">
        <v>32.11506849315069</v>
      </c>
      <c r="I50" s="163">
        <v>11722</v>
      </c>
      <c r="J50" s="213">
        <v>224805479.4520548</v>
      </c>
    </row>
    <row r="51" spans="2:10" s="70" customFormat="1" ht="30" customHeight="1">
      <c r="B51" s="747"/>
      <c r="C51" s="748"/>
      <c r="D51" s="508" t="s">
        <v>837</v>
      </c>
      <c r="E51" s="196">
        <v>6090000</v>
      </c>
      <c r="F51" s="197">
        <v>39856</v>
      </c>
      <c r="G51" s="162">
        <v>39856</v>
      </c>
      <c r="H51" s="198">
        <v>4.380821917808219</v>
      </c>
      <c r="I51" s="199">
        <v>1599</v>
      </c>
      <c r="J51" s="213">
        <v>26679205.47945205</v>
      </c>
    </row>
    <row r="52" spans="2:10" ht="30" customHeight="1">
      <c r="B52" s="747"/>
      <c r="C52" s="746" t="s">
        <v>70</v>
      </c>
      <c r="D52" s="508" t="s">
        <v>254</v>
      </c>
      <c r="E52" s="196">
        <v>10200000</v>
      </c>
      <c r="F52" s="197">
        <v>34739</v>
      </c>
      <c r="G52" s="162">
        <v>34739</v>
      </c>
      <c r="H52" s="198">
        <v>18.4</v>
      </c>
      <c r="I52" s="199">
        <v>6716</v>
      </c>
      <c r="J52" s="165">
        <v>187680000</v>
      </c>
    </row>
    <row r="53" spans="2:10" ht="30" customHeight="1">
      <c r="B53" s="747"/>
      <c r="C53" s="747"/>
      <c r="D53" s="508" t="s">
        <v>124</v>
      </c>
      <c r="E53" s="196">
        <v>2100000</v>
      </c>
      <c r="F53" s="197">
        <v>38743</v>
      </c>
      <c r="G53" s="162">
        <v>38743</v>
      </c>
      <c r="H53" s="198">
        <v>7.4301369863013695</v>
      </c>
      <c r="I53" s="199">
        <v>2712</v>
      </c>
      <c r="J53" s="165">
        <v>15603287.671232875</v>
      </c>
    </row>
    <row r="54" spans="2:10" ht="30" customHeight="1">
      <c r="B54" s="747"/>
      <c r="C54" s="747"/>
      <c r="D54" s="508" t="s">
        <v>266</v>
      </c>
      <c r="E54" s="196">
        <v>7260000</v>
      </c>
      <c r="F54" s="197">
        <v>30377</v>
      </c>
      <c r="G54" s="162">
        <v>30377</v>
      </c>
      <c r="H54" s="198">
        <v>30.350684931506848</v>
      </c>
      <c r="I54" s="199">
        <v>11078</v>
      </c>
      <c r="J54" s="165">
        <v>220345972.60273972</v>
      </c>
    </row>
    <row r="55" spans="2:10" ht="30" customHeight="1">
      <c r="B55" s="747"/>
      <c r="C55" s="747"/>
      <c r="D55" s="508" t="s">
        <v>79</v>
      </c>
      <c r="E55" s="196">
        <v>4335000</v>
      </c>
      <c r="F55" s="197">
        <v>38637</v>
      </c>
      <c r="G55" s="162">
        <v>38637</v>
      </c>
      <c r="H55" s="215">
        <v>7.720547945205479</v>
      </c>
      <c r="I55" s="163">
        <v>2818</v>
      </c>
      <c r="J55" s="213">
        <v>33468575.34246575</v>
      </c>
    </row>
    <row r="56" spans="2:10" ht="30" customHeight="1">
      <c r="B56" s="748"/>
      <c r="C56" s="748"/>
      <c r="D56" s="508" t="s">
        <v>499</v>
      </c>
      <c r="E56" s="196">
        <v>15080000</v>
      </c>
      <c r="F56" s="197">
        <v>37861</v>
      </c>
      <c r="G56" s="162">
        <v>37861</v>
      </c>
      <c r="H56" s="198">
        <v>9.846575342465753</v>
      </c>
      <c r="I56" s="199">
        <v>3594</v>
      </c>
      <c r="J56" s="165">
        <v>148486356.16438356</v>
      </c>
    </row>
    <row r="57" spans="2:10" ht="30" customHeight="1">
      <c r="B57" s="746" t="s">
        <v>65</v>
      </c>
      <c r="C57" s="746" t="s">
        <v>69</v>
      </c>
      <c r="D57" s="508" t="s">
        <v>236</v>
      </c>
      <c r="E57" s="196">
        <v>2140000</v>
      </c>
      <c r="F57" s="197">
        <v>35153</v>
      </c>
      <c r="G57" s="162">
        <v>35153</v>
      </c>
      <c r="H57" s="198">
        <v>17.265753424657536</v>
      </c>
      <c r="I57" s="199">
        <v>6302</v>
      </c>
      <c r="J57" s="165">
        <v>36948712.32876713</v>
      </c>
    </row>
    <row r="58" spans="2:10" ht="30" customHeight="1">
      <c r="B58" s="747"/>
      <c r="C58" s="747"/>
      <c r="D58" s="508" t="s">
        <v>337</v>
      </c>
      <c r="E58" s="196">
        <v>4150000</v>
      </c>
      <c r="F58" s="197">
        <v>25615</v>
      </c>
      <c r="G58" s="162">
        <v>25615</v>
      </c>
      <c r="H58" s="198">
        <v>43.397260273972606</v>
      </c>
      <c r="I58" s="199">
        <v>15840</v>
      </c>
      <c r="J58" s="165">
        <v>180098630.13698632</v>
      </c>
    </row>
    <row r="59" spans="2:10" ht="30" customHeight="1">
      <c r="B59" s="747"/>
      <c r="C59" s="747"/>
      <c r="D59" s="508" t="s">
        <v>338</v>
      </c>
      <c r="E59" s="196">
        <v>2900000</v>
      </c>
      <c r="F59" s="205" t="s">
        <v>343</v>
      </c>
      <c r="G59" s="162">
        <v>31224</v>
      </c>
      <c r="H59" s="198">
        <v>28.03013698630137</v>
      </c>
      <c r="I59" s="199">
        <v>10231</v>
      </c>
      <c r="J59" s="165">
        <v>81287397.26027396</v>
      </c>
    </row>
    <row r="60" spans="2:10" ht="30" customHeight="1">
      <c r="B60" s="747"/>
      <c r="C60" s="747"/>
      <c r="D60" s="508" t="s">
        <v>339</v>
      </c>
      <c r="E60" s="196">
        <v>1560000</v>
      </c>
      <c r="F60" s="197">
        <v>33532</v>
      </c>
      <c r="G60" s="162">
        <v>33532</v>
      </c>
      <c r="H60" s="198">
        <v>21.706849315068492</v>
      </c>
      <c r="I60" s="199">
        <v>7923</v>
      </c>
      <c r="J60" s="165">
        <v>33862684.93150685</v>
      </c>
    </row>
    <row r="61" spans="2:10" ht="30" customHeight="1">
      <c r="B61" s="747"/>
      <c r="C61" s="747"/>
      <c r="D61" s="508" t="s">
        <v>237</v>
      </c>
      <c r="E61" s="196">
        <v>3150000</v>
      </c>
      <c r="F61" s="197">
        <v>35781</v>
      </c>
      <c r="G61" s="162">
        <v>35781</v>
      </c>
      <c r="H61" s="198">
        <v>15.545205479452054</v>
      </c>
      <c r="I61" s="199">
        <v>5674</v>
      </c>
      <c r="J61" s="165">
        <v>48967397.26027397</v>
      </c>
    </row>
    <row r="62" spans="2:10" ht="30" customHeight="1">
      <c r="B62" s="747"/>
      <c r="C62" s="747"/>
      <c r="D62" s="508" t="s">
        <v>238</v>
      </c>
      <c r="E62" s="180">
        <v>1670000</v>
      </c>
      <c r="F62" s="197">
        <v>35277</v>
      </c>
      <c r="G62" s="162">
        <v>35277</v>
      </c>
      <c r="H62" s="198">
        <v>16.926027397260274</v>
      </c>
      <c r="I62" s="199">
        <v>6178</v>
      </c>
      <c r="J62" s="165">
        <v>28266465.753424656</v>
      </c>
    </row>
    <row r="63" spans="2:10" ht="30" customHeight="1">
      <c r="B63" s="747"/>
      <c r="C63" s="747"/>
      <c r="D63" s="523" t="s">
        <v>628</v>
      </c>
      <c r="E63" s="180">
        <v>2810000</v>
      </c>
      <c r="F63" s="214">
        <v>36726</v>
      </c>
      <c r="G63" s="162">
        <v>36726</v>
      </c>
      <c r="H63" s="206">
        <v>12.956164383561644</v>
      </c>
      <c r="I63" s="163">
        <v>4729</v>
      </c>
      <c r="J63" s="165">
        <v>36406821.91780822</v>
      </c>
    </row>
    <row r="64" spans="2:10" ht="30" customHeight="1">
      <c r="B64" s="747"/>
      <c r="C64" s="747"/>
      <c r="D64" s="508" t="s">
        <v>497</v>
      </c>
      <c r="E64" s="196">
        <v>2140000</v>
      </c>
      <c r="F64" s="197">
        <v>34271</v>
      </c>
      <c r="G64" s="162">
        <v>34271</v>
      </c>
      <c r="H64" s="198">
        <v>19.682191780821917</v>
      </c>
      <c r="I64" s="199">
        <v>7184</v>
      </c>
      <c r="J64" s="165">
        <v>42119890.4109589</v>
      </c>
    </row>
    <row r="65" spans="2:10" ht="30" customHeight="1">
      <c r="B65" s="747"/>
      <c r="C65" s="747"/>
      <c r="D65" s="523" t="s">
        <v>609</v>
      </c>
      <c r="E65" s="208">
        <v>1920000</v>
      </c>
      <c r="F65" s="209">
        <v>34016</v>
      </c>
      <c r="G65" s="210">
        <v>34016</v>
      </c>
      <c r="H65" s="211">
        <v>20.38082191780822</v>
      </c>
      <c r="I65" s="212">
        <v>7439</v>
      </c>
      <c r="J65" s="213">
        <v>39131178.08219178</v>
      </c>
    </row>
    <row r="66" spans="2:10" ht="30" customHeight="1">
      <c r="B66" s="747"/>
      <c r="C66" s="747"/>
      <c r="D66" s="508" t="s">
        <v>629</v>
      </c>
      <c r="E66" s="180">
        <v>4137000</v>
      </c>
      <c r="F66" s="214">
        <v>33304</v>
      </c>
      <c r="G66" s="164">
        <v>33304</v>
      </c>
      <c r="H66" s="215">
        <v>22.33150684931507</v>
      </c>
      <c r="I66" s="163">
        <v>8151</v>
      </c>
      <c r="J66" s="213">
        <v>92385443.83561644</v>
      </c>
    </row>
    <row r="67" spans="2:10" ht="30" customHeight="1">
      <c r="B67" s="747"/>
      <c r="C67" s="748"/>
      <c r="D67" s="508" t="s">
        <v>512</v>
      </c>
      <c r="E67" s="180">
        <v>10996000</v>
      </c>
      <c r="F67" s="214">
        <v>39826</v>
      </c>
      <c r="G67" s="164">
        <v>39826</v>
      </c>
      <c r="H67" s="215">
        <v>4.463013698630137</v>
      </c>
      <c r="I67" s="163">
        <v>1629</v>
      </c>
      <c r="J67" s="213">
        <v>49075298.63013699</v>
      </c>
    </row>
    <row r="68" spans="2:11" ht="30" customHeight="1">
      <c r="B68" s="747"/>
      <c r="C68" s="746" t="s">
        <v>70</v>
      </c>
      <c r="D68" s="509" t="s">
        <v>166</v>
      </c>
      <c r="E68" s="180">
        <v>13000000</v>
      </c>
      <c r="F68" s="214">
        <v>32980</v>
      </c>
      <c r="G68" s="164">
        <v>32980</v>
      </c>
      <c r="H68" s="215">
        <v>23.21917808219178</v>
      </c>
      <c r="I68" s="163">
        <v>8475</v>
      </c>
      <c r="J68" s="165">
        <v>301849315.0684932</v>
      </c>
      <c r="K68" s="216"/>
    </row>
    <row r="69" spans="2:11" ht="30" customHeight="1">
      <c r="B69" s="747"/>
      <c r="C69" s="747"/>
      <c r="D69" s="509" t="s">
        <v>378</v>
      </c>
      <c r="E69" s="180">
        <v>5430000</v>
      </c>
      <c r="F69" s="214">
        <v>37664</v>
      </c>
      <c r="G69" s="164">
        <v>37664</v>
      </c>
      <c r="H69" s="215">
        <v>10.386301369863014</v>
      </c>
      <c r="I69" s="163">
        <v>3791</v>
      </c>
      <c r="J69" s="213">
        <v>56397616.43835617</v>
      </c>
      <c r="K69" s="216"/>
    </row>
    <row r="70" spans="2:11" ht="30" customHeight="1">
      <c r="B70" s="747"/>
      <c r="C70" s="747"/>
      <c r="D70" s="509" t="s">
        <v>478</v>
      </c>
      <c r="E70" s="180">
        <v>7220000</v>
      </c>
      <c r="F70" s="214">
        <v>34515</v>
      </c>
      <c r="G70" s="164">
        <v>34515</v>
      </c>
      <c r="H70" s="215">
        <v>19.013698630136986</v>
      </c>
      <c r="I70" s="163">
        <v>6940</v>
      </c>
      <c r="J70" s="213">
        <v>137278904.10958904</v>
      </c>
      <c r="K70" s="216"/>
    </row>
    <row r="71" spans="2:11" ht="30" customHeight="1">
      <c r="B71" s="748"/>
      <c r="C71" s="748"/>
      <c r="D71" s="509" t="s">
        <v>441</v>
      </c>
      <c r="E71" s="180">
        <v>6000000</v>
      </c>
      <c r="F71" s="214">
        <v>34500</v>
      </c>
      <c r="G71" s="164">
        <v>34500</v>
      </c>
      <c r="H71" s="215">
        <v>19.054794520547944</v>
      </c>
      <c r="I71" s="163">
        <v>6955</v>
      </c>
      <c r="J71" s="213">
        <v>114328767.12328766</v>
      </c>
      <c r="K71" s="216"/>
    </row>
    <row r="72" spans="2:11" s="225" customFormat="1" ht="12" customHeight="1">
      <c r="B72" s="217"/>
      <c r="C72" s="217"/>
      <c r="D72" s="521"/>
      <c r="E72" s="218"/>
      <c r="F72" s="219"/>
      <c r="G72" s="220"/>
      <c r="H72" s="221"/>
      <c r="I72" s="222"/>
      <c r="J72" s="223"/>
      <c r="K72" s="224"/>
    </row>
    <row r="73" spans="2:10" ht="30" customHeight="1">
      <c r="B73" s="775" t="s">
        <v>15</v>
      </c>
      <c r="C73" s="776"/>
      <c r="D73" s="776"/>
      <c r="E73" s="639">
        <v>362640000</v>
      </c>
      <c r="F73" s="650"/>
      <c r="G73" s="650"/>
      <c r="H73" s="651">
        <v>18.27964941267841</v>
      </c>
      <c r="I73" s="652"/>
      <c r="J73" s="653">
        <v>6628932063.013699</v>
      </c>
    </row>
    <row r="74" spans="2:10" ht="12" customHeight="1">
      <c r="B74" s="777"/>
      <c r="C74" s="777"/>
      <c r="D74" s="777"/>
      <c r="E74" s="777"/>
      <c r="F74" s="777"/>
      <c r="G74" s="777"/>
      <c r="H74" s="777"/>
      <c r="I74" s="777"/>
      <c r="J74" s="777"/>
    </row>
    <row r="75" spans="2:11" ht="18" customHeight="1">
      <c r="B75" s="740" t="s">
        <v>268</v>
      </c>
      <c r="C75" s="740"/>
      <c r="D75" s="774" t="s">
        <v>278</v>
      </c>
      <c r="E75" s="771"/>
      <c r="F75" s="771"/>
      <c r="G75" s="771"/>
      <c r="H75" s="771"/>
      <c r="I75" s="771"/>
      <c r="J75" s="771"/>
      <c r="K75" s="771"/>
    </row>
    <row r="76" spans="2:11" ht="36" customHeight="1">
      <c r="B76" s="740" t="s">
        <v>269</v>
      </c>
      <c r="C76" s="740"/>
      <c r="D76" s="743" t="s">
        <v>260</v>
      </c>
      <c r="E76" s="743"/>
      <c r="F76" s="743"/>
      <c r="G76" s="743"/>
      <c r="H76" s="743"/>
      <c r="I76" s="743"/>
      <c r="J76" s="743"/>
      <c r="K76" s="771"/>
    </row>
  </sheetData>
  <sheetProtection/>
  <mergeCells count="29">
    <mergeCell ref="H3:J3"/>
    <mergeCell ref="B4:B8"/>
    <mergeCell ref="C4:C8"/>
    <mergeCell ref="D4:D8"/>
    <mergeCell ref="E4:E5"/>
    <mergeCell ref="F4:G5"/>
    <mergeCell ref="H4:I5"/>
    <mergeCell ref="J4:J5"/>
    <mergeCell ref="I6:I7"/>
    <mergeCell ref="F20:F21"/>
    <mergeCell ref="C34:C38"/>
    <mergeCell ref="B9:B38"/>
    <mergeCell ref="C9:C33"/>
    <mergeCell ref="F16:F17"/>
    <mergeCell ref="B76:C76"/>
    <mergeCell ref="D76:K76"/>
    <mergeCell ref="C39:C43"/>
    <mergeCell ref="C44:C51"/>
    <mergeCell ref="B39:B43"/>
    <mergeCell ref="F45:F46"/>
    <mergeCell ref="C52:C56"/>
    <mergeCell ref="B75:C75"/>
    <mergeCell ref="D75:K75"/>
    <mergeCell ref="B44:B56"/>
    <mergeCell ref="B57:B71"/>
    <mergeCell ref="C57:C67"/>
    <mergeCell ref="C68:C71"/>
    <mergeCell ref="B73:D73"/>
    <mergeCell ref="B74:J74"/>
  </mergeCells>
  <printOptions/>
  <pageMargins left="0.7874015748031497" right="0.7874015748031497" top="0.5905511811023623" bottom="0.3937007874015748" header="0.5118110236220472" footer="0.1968503937007874"/>
  <pageSetup fitToHeight="2" fitToWidth="1" horizontalDpi="600" verticalDpi="600" orientation="landscape" paperSize="9" scale="49" r:id="rId1"/>
  <headerFooter alignWithMargins="0">
    <oddFooter>&amp;R&amp;16&amp;P</oddFooter>
    <firstFooter>&amp;R4</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S83"/>
  <sheetViews>
    <sheetView view="pageBreakPreview" zoomScale="65" zoomScaleSheetLayoutView="65" zoomScalePageLayoutView="0" workbookViewId="0" topLeftCell="A1">
      <selection activeCell="A1" sqref="A1"/>
    </sheetView>
  </sheetViews>
  <sheetFormatPr defaultColWidth="9.33203125" defaultRowHeight="11.25"/>
  <cols>
    <col min="1" max="1" width="11.16015625" style="298" customWidth="1"/>
    <col min="2" max="3" width="5.66015625" style="298" customWidth="1"/>
    <col min="4" max="4" width="61.33203125" style="525" customWidth="1"/>
    <col min="5" max="5" width="19.66015625" style="298" customWidth="1"/>
    <col min="6" max="6" width="19.5" style="298" customWidth="1"/>
    <col min="7" max="7" width="10.66015625" style="298" customWidth="1"/>
    <col min="8" max="8" width="17.16015625" style="298" customWidth="1"/>
    <col min="9" max="9" width="10.16015625" style="298" bestFit="1" customWidth="1"/>
    <col min="10" max="10" width="13.83203125" style="298" customWidth="1"/>
    <col min="11" max="11" width="10.33203125" style="298" customWidth="1"/>
    <col min="12" max="12" width="10.16015625" style="298" customWidth="1"/>
    <col min="13" max="13" width="58.5" style="298" customWidth="1"/>
    <col min="14" max="14" width="20.33203125" style="298" customWidth="1"/>
    <col min="15" max="15" width="11.83203125" style="298" customWidth="1"/>
    <col min="16" max="16" width="13.33203125" style="298" customWidth="1"/>
    <col min="17" max="17" width="15.16015625" style="298" customWidth="1"/>
    <col min="18" max="18" width="20.5" style="298" customWidth="1"/>
    <col min="19" max="19" width="9.33203125" style="288" customWidth="1"/>
    <col min="20" max="252" width="9.33203125" style="298" customWidth="1"/>
    <col min="253" max="253" width="11.16015625" style="298" customWidth="1"/>
    <col min="254" max="255" width="5.66015625" style="298" customWidth="1"/>
    <col min="256" max="16384" width="61.33203125" style="298" customWidth="1"/>
  </cols>
  <sheetData>
    <row r="1" spans="1:13" ht="24" customHeight="1">
      <c r="A1" s="170" t="s">
        <v>221</v>
      </c>
      <c r="B1" s="1"/>
      <c r="C1" s="1"/>
      <c r="M1" s="294"/>
    </row>
    <row r="2" ht="12" customHeight="1"/>
    <row r="3" spans="13:17" ht="18" customHeight="1">
      <c r="M3" s="810"/>
      <c r="N3" s="810"/>
      <c r="O3" s="707">
        <v>41455</v>
      </c>
      <c r="P3" s="707"/>
      <c r="Q3" s="707"/>
    </row>
    <row r="4" spans="2:19" s="174" customFormat="1" ht="24.75" customHeight="1">
      <c r="B4" s="758" t="s">
        <v>48</v>
      </c>
      <c r="C4" s="758" t="s">
        <v>66</v>
      </c>
      <c r="D4" s="761" t="s">
        <v>282</v>
      </c>
      <c r="E4" s="778" t="s">
        <v>152</v>
      </c>
      <c r="F4" s="807"/>
      <c r="G4" s="765"/>
      <c r="H4" s="808" t="s">
        <v>363</v>
      </c>
      <c r="I4" s="809"/>
      <c r="J4" s="809"/>
      <c r="K4" s="809"/>
      <c r="L4" s="809"/>
      <c r="M4" s="809"/>
      <c r="N4" s="809"/>
      <c r="O4" s="761" t="s">
        <v>194</v>
      </c>
      <c r="P4" s="778" t="s">
        <v>255</v>
      </c>
      <c r="Q4" s="761" t="s">
        <v>453</v>
      </c>
      <c r="S4" s="286"/>
    </row>
    <row r="5" spans="2:19" s="174" customFormat="1" ht="25.5" customHeight="1">
      <c r="B5" s="759"/>
      <c r="C5" s="759"/>
      <c r="D5" s="762"/>
      <c r="E5" s="490"/>
      <c r="F5" s="761" t="s">
        <v>57</v>
      </c>
      <c r="G5" s="761" t="s">
        <v>415</v>
      </c>
      <c r="H5" s="490"/>
      <c r="I5" s="768" t="s">
        <v>170</v>
      </c>
      <c r="J5" s="804" t="s">
        <v>42</v>
      </c>
      <c r="K5" s="805"/>
      <c r="L5" s="806"/>
      <c r="M5" s="769" t="s">
        <v>129</v>
      </c>
      <c r="N5" s="769" t="s">
        <v>130</v>
      </c>
      <c r="O5" s="762"/>
      <c r="P5" s="779"/>
      <c r="Q5" s="762"/>
      <c r="S5" s="286"/>
    </row>
    <row r="6" spans="2:19" s="174" customFormat="1" ht="26.25" customHeight="1">
      <c r="B6" s="759"/>
      <c r="C6" s="759"/>
      <c r="D6" s="762"/>
      <c r="E6" s="490"/>
      <c r="F6" s="762"/>
      <c r="G6" s="762"/>
      <c r="H6" s="490"/>
      <c r="I6" s="768"/>
      <c r="J6" s="177"/>
      <c r="K6" s="769" t="s">
        <v>171</v>
      </c>
      <c r="L6" s="769"/>
      <c r="M6" s="769"/>
      <c r="N6" s="769"/>
      <c r="O6" s="762"/>
      <c r="P6" s="779"/>
      <c r="Q6" s="762"/>
      <c r="S6" s="286"/>
    </row>
    <row r="7" spans="2:19" s="174" customFormat="1" ht="18" customHeight="1">
      <c r="B7" s="759"/>
      <c r="C7" s="759"/>
      <c r="D7" s="762"/>
      <c r="E7" s="490"/>
      <c r="F7" s="811"/>
      <c r="G7" s="811"/>
      <c r="H7" s="490"/>
      <c r="I7" s="770"/>
      <c r="J7" s="493"/>
      <c r="K7" s="769" t="s">
        <v>172</v>
      </c>
      <c r="L7" s="769" t="s">
        <v>47</v>
      </c>
      <c r="M7" s="769"/>
      <c r="N7" s="769"/>
      <c r="O7" s="762"/>
      <c r="P7" s="779"/>
      <c r="Q7" s="762"/>
      <c r="S7" s="286"/>
    </row>
    <row r="8" spans="2:19" s="174" customFormat="1" ht="8.25" customHeight="1">
      <c r="B8" s="760"/>
      <c r="C8" s="760"/>
      <c r="D8" s="763"/>
      <c r="E8" s="491"/>
      <c r="F8" s="491"/>
      <c r="G8" s="491"/>
      <c r="H8" s="492"/>
      <c r="I8" s="492"/>
      <c r="J8" s="492"/>
      <c r="K8" s="769"/>
      <c r="L8" s="769"/>
      <c r="M8" s="769"/>
      <c r="N8" s="769"/>
      <c r="O8" s="763"/>
      <c r="P8" s="780"/>
      <c r="Q8" s="763"/>
      <c r="S8" s="286"/>
    </row>
    <row r="9" spans="1:19" s="174" customFormat="1" ht="30" customHeight="1">
      <c r="A9" s="289"/>
      <c r="B9" s="746" t="s">
        <v>49</v>
      </c>
      <c r="C9" s="746" t="s">
        <v>69</v>
      </c>
      <c r="D9" s="508" t="s">
        <v>240</v>
      </c>
      <c r="E9" s="180">
        <v>16276000</v>
      </c>
      <c r="F9" s="178">
        <v>5065000</v>
      </c>
      <c r="G9" s="179">
        <v>0.31119439665765547</v>
      </c>
      <c r="H9" s="166">
        <v>427929</v>
      </c>
      <c r="I9" s="276">
        <v>0.017171387737009443</v>
      </c>
      <c r="J9" s="277">
        <v>28528.6</v>
      </c>
      <c r="K9" s="276">
        <v>0.0017528016711722781</v>
      </c>
      <c r="L9" s="276">
        <v>0.005632497532082921</v>
      </c>
      <c r="M9" s="787" t="s">
        <v>479</v>
      </c>
      <c r="N9" s="793" t="s">
        <v>513</v>
      </c>
      <c r="O9" s="534" t="s">
        <v>78</v>
      </c>
      <c r="P9" s="284">
        <v>0.029</v>
      </c>
      <c r="Q9" s="159" t="s">
        <v>630</v>
      </c>
      <c r="S9" s="286"/>
    </row>
    <row r="10" spans="1:19" s="174" customFormat="1" ht="30" customHeight="1">
      <c r="A10" s="511"/>
      <c r="B10" s="747"/>
      <c r="C10" s="747"/>
      <c r="D10" s="508" t="s">
        <v>241</v>
      </c>
      <c r="E10" s="180">
        <v>2874000</v>
      </c>
      <c r="F10" s="178">
        <v>1318000</v>
      </c>
      <c r="G10" s="179">
        <v>0.45859429366736254</v>
      </c>
      <c r="H10" s="166">
        <v>173734</v>
      </c>
      <c r="I10" s="276">
        <v>0.006971375805569612</v>
      </c>
      <c r="J10" s="277">
        <v>11582.266666666666</v>
      </c>
      <c r="K10" s="276">
        <v>0.004030016237531895</v>
      </c>
      <c r="L10" s="276">
        <v>0.00878775923115832</v>
      </c>
      <c r="M10" s="789"/>
      <c r="N10" s="793"/>
      <c r="O10" s="534" t="s">
        <v>78</v>
      </c>
      <c r="P10" s="284">
        <v>0.074</v>
      </c>
      <c r="Q10" s="159" t="s">
        <v>440</v>
      </c>
      <c r="S10" s="286"/>
    </row>
    <row r="11" spans="1:19" s="174" customFormat="1" ht="30" customHeight="1">
      <c r="A11" s="511"/>
      <c r="B11" s="747"/>
      <c r="C11" s="747"/>
      <c r="D11" s="508" t="s">
        <v>242</v>
      </c>
      <c r="E11" s="180">
        <v>2100000</v>
      </c>
      <c r="F11" s="178">
        <v>810000</v>
      </c>
      <c r="G11" s="179">
        <v>0.38571428571428573</v>
      </c>
      <c r="H11" s="166">
        <v>239965</v>
      </c>
      <c r="I11" s="276">
        <v>0.009629008686748201</v>
      </c>
      <c r="J11" s="277">
        <v>15997.666666666666</v>
      </c>
      <c r="K11" s="276">
        <v>0.007617936507936508</v>
      </c>
      <c r="L11" s="276">
        <v>0.01975020576131687</v>
      </c>
      <c r="M11" s="262" t="s">
        <v>455</v>
      </c>
      <c r="N11" s="502" t="s">
        <v>146</v>
      </c>
      <c r="O11" s="534" t="s">
        <v>78</v>
      </c>
      <c r="P11" s="284">
        <v>0.058</v>
      </c>
      <c r="Q11" s="159" t="s">
        <v>440</v>
      </c>
      <c r="S11" s="286"/>
    </row>
    <row r="12" spans="1:19" s="174" customFormat="1" ht="30" customHeight="1">
      <c r="A12" s="511"/>
      <c r="B12" s="747"/>
      <c r="C12" s="747"/>
      <c r="D12" s="508" t="s">
        <v>243</v>
      </c>
      <c r="E12" s="180">
        <v>2420000</v>
      </c>
      <c r="F12" s="180">
        <v>510000</v>
      </c>
      <c r="G12" s="179">
        <v>0.21074380165289255</v>
      </c>
      <c r="H12" s="180">
        <v>166950</v>
      </c>
      <c r="I12" s="276">
        <v>0.006699156127987882</v>
      </c>
      <c r="J12" s="277">
        <v>11130</v>
      </c>
      <c r="K12" s="276">
        <v>0.004599173553719008</v>
      </c>
      <c r="L12" s="276">
        <v>0.021823529411764707</v>
      </c>
      <c r="M12" s="262" t="s">
        <v>427</v>
      </c>
      <c r="N12" s="502" t="s">
        <v>147</v>
      </c>
      <c r="O12" s="535" t="s">
        <v>78</v>
      </c>
      <c r="P12" s="269">
        <v>0.086</v>
      </c>
      <c r="Q12" s="159" t="s">
        <v>440</v>
      </c>
      <c r="S12" s="286"/>
    </row>
    <row r="13" spans="1:19" s="174" customFormat="1" ht="30" customHeight="1">
      <c r="A13" s="289"/>
      <c r="B13" s="747"/>
      <c r="C13" s="747"/>
      <c r="D13" s="510" t="s">
        <v>222</v>
      </c>
      <c r="E13" s="180">
        <v>4000000</v>
      </c>
      <c r="F13" s="178">
        <v>1736000</v>
      </c>
      <c r="G13" s="179">
        <v>0.434</v>
      </c>
      <c r="H13" s="166">
        <v>273350</v>
      </c>
      <c r="I13" s="276">
        <v>0.010968639278739069</v>
      </c>
      <c r="J13" s="277">
        <v>18223.333333333332</v>
      </c>
      <c r="K13" s="276">
        <v>0.004555833333333333</v>
      </c>
      <c r="L13" s="276">
        <v>0.010497311827956988</v>
      </c>
      <c r="M13" s="788" t="s">
        <v>479</v>
      </c>
      <c r="N13" s="504" t="s">
        <v>513</v>
      </c>
      <c r="O13" s="536" t="s">
        <v>78</v>
      </c>
      <c r="P13" s="284">
        <v>0.068</v>
      </c>
      <c r="Q13" s="159" t="s">
        <v>440</v>
      </c>
      <c r="S13" s="286"/>
    </row>
    <row r="14" spans="1:19" s="174" customFormat="1" ht="30" customHeight="1">
      <c r="A14" s="289"/>
      <c r="B14" s="747"/>
      <c r="C14" s="747"/>
      <c r="D14" s="508" t="s">
        <v>244</v>
      </c>
      <c r="E14" s="180">
        <v>11200000</v>
      </c>
      <c r="F14" s="178">
        <v>3500000</v>
      </c>
      <c r="G14" s="179">
        <v>0.3125</v>
      </c>
      <c r="H14" s="166">
        <v>1229310</v>
      </c>
      <c r="I14" s="276">
        <v>0.04932817981249945</v>
      </c>
      <c r="J14" s="166">
        <v>81954</v>
      </c>
      <c r="K14" s="276">
        <v>0.007317321428571428</v>
      </c>
      <c r="L14" s="276">
        <v>0.023415428571428573</v>
      </c>
      <c r="M14" s="789"/>
      <c r="N14" s="502" t="s">
        <v>364</v>
      </c>
      <c r="O14" s="534" t="s">
        <v>78</v>
      </c>
      <c r="P14" s="284">
        <v>0.04</v>
      </c>
      <c r="Q14" s="159" t="s">
        <v>440</v>
      </c>
      <c r="S14" s="286"/>
    </row>
    <row r="15" spans="1:19" s="174" customFormat="1" ht="30" customHeight="1">
      <c r="A15" s="289"/>
      <c r="B15" s="747"/>
      <c r="C15" s="747"/>
      <c r="D15" s="508" t="s">
        <v>245</v>
      </c>
      <c r="E15" s="180">
        <v>2920000</v>
      </c>
      <c r="F15" s="178">
        <v>1070000</v>
      </c>
      <c r="G15" s="179">
        <v>0.3664383561643836</v>
      </c>
      <c r="H15" s="166">
        <v>675372</v>
      </c>
      <c r="I15" s="276">
        <v>0.027100464045950474</v>
      </c>
      <c r="J15" s="166">
        <v>45024.8</v>
      </c>
      <c r="K15" s="276">
        <v>0.015419452054794522</v>
      </c>
      <c r="L15" s="276">
        <v>0.0420792523364486</v>
      </c>
      <c r="M15" s="262" t="s">
        <v>430</v>
      </c>
      <c r="N15" s="502" t="s">
        <v>365</v>
      </c>
      <c r="O15" s="534" t="s">
        <v>78</v>
      </c>
      <c r="P15" s="284">
        <v>0.044</v>
      </c>
      <c r="Q15" s="159" t="s">
        <v>440</v>
      </c>
      <c r="S15" s="286"/>
    </row>
    <row r="16" spans="1:19" s="174" customFormat="1" ht="30" customHeight="1">
      <c r="A16" s="289"/>
      <c r="B16" s="747"/>
      <c r="C16" s="747"/>
      <c r="D16" s="508" t="s">
        <v>246</v>
      </c>
      <c r="E16" s="180">
        <v>1800000</v>
      </c>
      <c r="F16" s="178">
        <v>252000</v>
      </c>
      <c r="G16" s="179">
        <v>0.14</v>
      </c>
      <c r="H16" s="166">
        <v>101615</v>
      </c>
      <c r="I16" s="276">
        <v>0.004077476789131409</v>
      </c>
      <c r="J16" s="166">
        <v>6774.333333333333</v>
      </c>
      <c r="K16" s="276">
        <v>0.0037635185185185185</v>
      </c>
      <c r="L16" s="276">
        <v>0.026882275132275132</v>
      </c>
      <c r="M16" s="787" t="s">
        <v>52</v>
      </c>
      <c r="N16" s="803" t="s">
        <v>173</v>
      </c>
      <c r="O16" s="799" t="s">
        <v>78</v>
      </c>
      <c r="P16" s="801">
        <v>0.071</v>
      </c>
      <c r="Q16" s="159" t="s">
        <v>440</v>
      </c>
      <c r="S16" s="286"/>
    </row>
    <row r="17" spans="1:19" s="174" customFormat="1" ht="30" customHeight="1">
      <c r="A17" s="289"/>
      <c r="B17" s="747"/>
      <c r="C17" s="747"/>
      <c r="D17" s="508" t="s">
        <v>626</v>
      </c>
      <c r="E17" s="180">
        <v>1120000</v>
      </c>
      <c r="F17" s="178">
        <v>123000</v>
      </c>
      <c r="G17" s="179">
        <v>0.10982142857142857</v>
      </c>
      <c r="H17" s="166">
        <v>53295</v>
      </c>
      <c r="I17" s="276">
        <v>0.00213855361390305</v>
      </c>
      <c r="J17" s="166">
        <v>3553</v>
      </c>
      <c r="K17" s="276">
        <v>0.0031723214285714284</v>
      </c>
      <c r="L17" s="276">
        <v>0.028886178861788618</v>
      </c>
      <c r="M17" s="789"/>
      <c r="N17" s="795"/>
      <c r="O17" s="800"/>
      <c r="P17" s="802"/>
      <c r="Q17" s="159" t="s">
        <v>440</v>
      </c>
      <c r="S17" s="286"/>
    </row>
    <row r="18" spans="1:19" s="174" customFormat="1" ht="30" customHeight="1">
      <c r="A18" s="289"/>
      <c r="B18" s="747"/>
      <c r="C18" s="747"/>
      <c r="D18" s="508" t="s">
        <v>247</v>
      </c>
      <c r="E18" s="180">
        <v>5100000</v>
      </c>
      <c r="F18" s="178">
        <v>910000</v>
      </c>
      <c r="G18" s="179">
        <v>0.1784313725490196</v>
      </c>
      <c r="H18" s="166">
        <v>320201</v>
      </c>
      <c r="I18" s="276">
        <v>0.012848616300316548</v>
      </c>
      <c r="J18" s="166">
        <v>21346.733333333334</v>
      </c>
      <c r="K18" s="276">
        <v>0.004185633986928105</v>
      </c>
      <c r="L18" s="276">
        <v>0.023457948717948717</v>
      </c>
      <c r="M18" s="262" t="s">
        <v>425</v>
      </c>
      <c r="N18" s="502" t="s">
        <v>366</v>
      </c>
      <c r="O18" s="534" t="s">
        <v>78</v>
      </c>
      <c r="P18" s="284">
        <v>0.08</v>
      </c>
      <c r="Q18" s="159" t="s">
        <v>440</v>
      </c>
      <c r="S18" s="286"/>
    </row>
    <row r="19" spans="1:19" s="174" customFormat="1" ht="30" customHeight="1">
      <c r="A19" s="289"/>
      <c r="B19" s="747"/>
      <c r="C19" s="747"/>
      <c r="D19" s="508" t="s">
        <v>224</v>
      </c>
      <c r="E19" s="180">
        <v>3500000</v>
      </c>
      <c r="F19" s="178">
        <v>1940000</v>
      </c>
      <c r="G19" s="179">
        <v>0.5542857142857143</v>
      </c>
      <c r="H19" s="166">
        <v>275884</v>
      </c>
      <c r="I19" s="276">
        <v>0.011070320390618801</v>
      </c>
      <c r="J19" s="166">
        <v>18392.266666666666</v>
      </c>
      <c r="K19" s="276">
        <v>0.005254933333333333</v>
      </c>
      <c r="L19" s="276">
        <v>0.009480549828178694</v>
      </c>
      <c r="M19" s="787" t="s">
        <v>430</v>
      </c>
      <c r="N19" s="502" t="s">
        <v>367</v>
      </c>
      <c r="O19" s="534" t="s">
        <v>78</v>
      </c>
      <c r="P19" s="284">
        <v>0.016</v>
      </c>
      <c r="Q19" s="159" t="s">
        <v>440</v>
      </c>
      <c r="S19" s="286"/>
    </row>
    <row r="20" spans="1:19" s="174" customFormat="1" ht="30" customHeight="1">
      <c r="A20" s="289"/>
      <c r="B20" s="747"/>
      <c r="C20" s="747"/>
      <c r="D20" s="508" t="s">
        <v>248</v>
      </c>
      <c r="E20" s="180">
        <v>10000000</v>
      </c>
      <c r="F20" s="178">
        <v>4900000</v>
      </c>
      <c r="G20" s="179">
        <v>0.49</v>
      </c>
      <c r="H20" s="166">
        <v>771661</v>
      </c>
      <c r="I20" s="276">
        <v>0.030964225917216273</v>
      </c>
      <c r="J20" s="166">
        <v>51444.066666666666</v>
      </c>
      <c r="K20" s="276">
        <v>0.005144406666666667</v>
      </c>
      <c r="L20" s="276">
        <v>0.010498789115646258</v>
      </c>
      <c r="M20" s="788"/>
      <c r="N20" s="502" t="s">
        <v>368</v>
      </c>
      <c r="O20" s="799" t="s">
        <v>78</v>
      </c>
      <c r="P20" s="801">
        <v>0.02</v>
      </c>
      <c r="Q20" s="159" t="s">
        <v>440</v>
      </c>
      <c r="S20" s="286"/>
    </row>
    <row r="21" spans="1:19" s="174" customFormat="1" ht="30" customHeight="1">
      <c r="A21" s="289"/>
      <c r="B21" s="747"/>
      <c r="C21" s="747"/>
      <c r="D21" s="508" t="s">
        <v>153</v>
      </c>
      <c r="E21" s="180">
        <v>180000</v>
      </c>
      <c r="F21" s="178">
        <v>39600</v>
      </c>
      <c r="G21" s="179">
        <v>0.22</v>
      </c>
      <c r="H21" s="166">
        <v>19226</v>
      </c>
      <c r="I21" s="276">
        <v>0.0007714763445144955</v>
      </c>
      <c r="J21" s="166">
        <v>1281.7333333333333</v>
      </c>
      <c r="K21" s="276">
        <v>0.007120740740740741</v>
      </c>
      <c r="L21" s="276">
        <v>0.03236700336700337</v>
      </c>
      <c r="M21" s="789"/>
      <c r="N21" s="502" t="s">
        <v>365</v>
      </c>
      <c r="O21" s="800"/>
      <c r="P21" s="802"/>
      <c r="Q21" s="159" t="s">
        <v>440</v>
      </c>
      <c r="S21" s="286"/>
    </row>
    <row r="22" spans="1:19" s="174" customFormat="1" ht="30" customHeight="1">
      <c r="A22" s="289"/>
      <c r="B22" s="747"/>
      <c r="C22" s="747"/>
      <c r="D22" s="508" t="s">
        <v>249</v>
      </c>
      <c r="E22" s="180">
        <v>15121000</v>
      </c>
      <c r="F22" s="178">
        <v>2417400</v>
      </c>
      <c r="G22" s="179">
        <v>0.1598703789431916</v>
      </c>
      <c r="H22" s="166">
        <v>1692222</v>
      </c>
      <c r="I22" s="276">
        <v>0.06790332064220371</v>
      </c>
      <c r="J22" s="166">
        <v>112814.8</v>
      </c>
      <c r="K22" s="276">
        <v>0.007460802856953905</v>
      </c>
      <c r="L22" s="276">
        <v>0.04666782493588153</v>
      </c>
      <c r="M22" s="500" t="s">
        <v>427</v>
      </c>
      <c r="N22" s="502" t="s">
        <v>178</v>
      </c>
      <c r="O22" s="534" t="s">
        <v>78</v>
      </c>
      <c r="P22" s="284">
        <v>0.037</v>
      </c>
      <c r="Q22" s="159" t="s">
        <v>440</v>
      </c>
      <c r="S22" s="286"/>
    </row>
    <row r="23" spans="1:19" s="174" customFormat="1" ht="30" customHeight="1">
      <c r="A23" s="289"/>
      <c r="B23" s="747"/>
      <c r="C23" s="747"/>
      <c r="D23" s="508" t="s">
        <v>226</v>
      </c>
      <c r="E23" s="180">
        <v>710000</v>
      </c>
      <c r="F23" s="178">
        <v>490000</v>
      </c>
      <c r="G23" s="179">
        <v>0.6901408450704225</v>
      </c>
      <c r="H23" s="166">
        <v>157330</v>
      </c>
      <c r="I23" s="276">
        <v>0.006313137068681243</v>
      </c>
      <c r="J23" s="166">
        <v>10488.666666666666</v>
      </c>
      <c r="K23" s="276">
        <v>0.014772769953051643</v>
      </c>
      <c r="L23" s="276">
        <v>0.021405442176870747</v>
      </c>
      <c r="M23" s="262" t="s">
        <v>303</v>
      </c>
      <c r="N23" s="502" t="s">
        <v>302</v>
      </c>
      <c r="O23" s="534" t="s">
        <v>78</v>
      </c>
      <c r="P23" s="284">
        <v>0.05</v>
      </c>
      <c r="Q23" s="159" t="s">
        <v>440</v>
      </c>
      <c r="S23" s="286"/>
    </row>
    <row r="24" spans="1:19" s="174" customFormat="1" ht="30" customHeight="1">
      <c r="A24" s="289"/>
      <c r="B24" s="747"/>
      <c r="C24" s="747"/>
      <c r="D24" s="508" t="s">
        <v>167</v>
      </c>
      <c r="E24" s="180">
        <v>21000000</v>
      </c>
      <c r="F24" s="178">
        <v>1302000</v>
      </c>
      <c r="G24" s="179">
        <v>0.062</v>
      </c>
      <c r="H24" s="166">
        <v>1083012</v>
      </c>
      <c r="I24" s="276">
        <v>0.04345772073365925</v>
      </c>
      <c r="J24" s="166">
        <v>72200.8</v>
      </c>
      <c r="K24" s="276">
        <v>0.0034381333333333335</v>
      </c>
      <c r="L24" s="276">
        <v>0.05545376344086022</v>
      </c>
      <c r="M24" s="787" t="s">
        <v>52</v>
      </c>
      <c r="N24" s="502" t="s">
        <v>843</v>
      </c>
      <c r="O24" s="534" t="s">
        <v>271</v>
      </c>
      <c r="P24" s="284">
        <v>0.024</v>
      </c>
      <c r="Q24" s="159" t="s">
        <v>440</v>
      </c>
      <c r="S24" s="286"/>
    </row>
    <row r="25" spans="1:19" s="174" customFormat="1" ht="30" customHeight="1">
      <c r="A25" s="289"/>
      <c r="B25" s="747"/>
      <c r="C25" s="747"/>
      <c r="D25" s="508" t="s">
        <v>305</v>
      </c>
      <c r="E25" s="180">
        <v>3760000</v>
      </c>
      <c r="F25" s="178">
        <v>910000</v>
      </c>
      <c r="G25" s="179">
        <v>0.24202127659574468</v>
      </c>
      <c r="H25" s="166">
        <v>323700</v>
      </c>
      <c r="I25" s="276">
        <v>0.01298901969829097</v>
      </c>
      <c r="J25" s="166">
        <v>21580</v>
      </c>
      <c r="K25" s="276">
        <v>0.00573936170212766</v>
      </c>
      <c r="L25" s="276">
        <v>0.023714285714285716</v>
      </c>
      <c r="M25" s="788"/>
      <c r="N25" s="502" t="s">
        <v>370</v>
      </c>
      <c r="O25" s="534" t="s">
        <v>78</v>
      </c>
      <c r="P25" s="284">
        <v>0.043</v>
      </c>
      <c r="Q25" s="159" t="s">
        <v>440</v>
      </c>
      <c r="S25" s="286"/>
    </row>
    <row r="26" spans="1:19" s="174" customFormat="1" ht="30" customHeight="1">
      <c r="A26" s="289"/>
      <c r="B26" s="747"/>
      <c r="C26" s="747"/>
      <c r="D26" s="508" t="s">
        <v>306</v>
      </c>
      <c r="E26" s="180">
        <v>1870000</v>
      </c>
      <c r="F26" s="178">
        <v>666000</v>
      </c>
      <c r="G26" s="179">
        <v>0.35614973262032085</v>
      </c>
      <c r="H26" s="166">
        <v>27201</v>
      </c>
      <c r="I26" s="276">
        <v>0.0010914869472141262</v>
      </c>
      <c r="J26" s="166">
        <v>1813.4</v>
      </c>
      <c r="K26" s="276">
        <v>0.0009697326203208556</v>
      </c>
      <c r="L26" s="276">
        <v>0.002722822822822823</v>
      </c>
      <c r="M26" s="262" t="s">
        <v>356</v>
      </c>
      <c r="N26" s="502" t="s">
        <v>173</v>
      </c>
      <c r="O26" s="534" t="s">
        <v>78</v>
      </c>
      <c r="P26" s="284">
        <v>0.068</v>
      </c>
      <c r="Q26" s="159" t="s">
        <v>440</v>
      </c>
      <c r="S26" s="286"/>
    </row>
    <row r="27" spans="1:19" s="174" customFormat="1" ht="30" customHeight="1">
      <c r="A27" s="289"/>
      <c r="B27" s="747"/>
      <c r="C27" s="747"/>
      <c r="D27" s="508" t="s">
        <v>312</v>
      </c>
      <c r="E27" s="180">
        <v>2800000</v>
      </c>
      <c r="F27" s="178">
        <v>590000</v>
      </c>
      <c r="G27" s="179">
        <v>0.21071428571428572</v>
      </c>
      <c r="H27" s="166">
        <v>346772</v>
      </c>
      <c r="I27" s="276">
        <v>0.013914823413085437</v>
      </c>
      <c r="J27" s="166">
        <v>23118.133333333335</v>
      </c>
      <c r="K27" s="276">
        <v>0.00825647619047619</v>
      </c>
      <c r="L27" s="276">
        <v>0.039183276836158194</v>
      </c>
      <c r="M27" s="787" t="s">
        <v>455</v>
      </c>
      <c r="N27" s="502" t="s">
        <v>216</v>
      </c>
      <c r="O27" s="534" t="s">
        <v>185</v>
      </c>
      <c r="P27" s="284">
        <v>0.044</v>
      </c>
      <c r="Q27" s="159" t="s">
        <v>440</v>
      </c>
      <c r="S27" s="286"/>
    </row>
    <row r="28" spans="1:19" s="174" customFormat="1" ht="30" customHeight="1">
      <c r="A28" s="289"/>
      <c r="B28" s="747"/>
      <c r="C28" s="747"/>
      <c r="D28" s="508" t="s">
        <v>30</v>
      </c>
      <c r="E28" s="180">
        <v>8400000</v>
      </c>
      <c r="F28" s="178">
        <v>640000</v>
      </c>
      <c r="G28" s="179">
        <v>0.0761904761904762</v>
      </c>
      <c r="H28" s="166">
        <v>448142</v>
      </c>
      <c r="I28" s="276">
        <v>0.01798246915548814</v>
      </c>
      <c r="J28" s="166">
        <v>29876.133333333335</v>
      </c>
      <c r="K28" s="276">
        <v>0.00355668253968254</v>
      </c>
      <c r="L28" s="276">
        <v>0.046681458333333335</v>
      </c>
      <c r="M28" s="788"/>
      <c r="N28" s="502" t="s">
        <v>215</v>
      </c>
      <c r="O28" s="534" t="s">
        <v>185</v>
      </c>
      <c r="P28" s="284">
        <v>0.071</v>
      </c>
      <c r="Q28" s="159" t="s">
        <v>440</v>
      </c>
      <c r="S28" s="286"/>
    </row>
    <row r="29" spans="1:19" s="174" customFormat="1" ht="30" customHeight="1">
      <c r="A29" s="289"/>
      <c r="B29" s="747"/>
      <c r="C29" s="747"/>
      <c r="D29" s="508" t="s">
        <v>494</v>
      </c>
      <c r="E29" s="180">
        <v>5250000</v>
      </c>
      <c r="F29" s="178">
        <v>570000</v>
      </c>
      <c r="G29" s="179">
        <v>0.10857142857142857</v>
      </c>
      <c r="H29" s="166">
        <v>299335</v>
      </c>
      <c r="I29" s="276">
        <v>0.012011332132801754</v>
      </c>
      <c r="J29" s="166">
        <v>19955.666666666668</v>
      </c>
      <c r="K29" s="276">
        <v>0.0038010793650793654</v>
      </c>
      <c r="L29" s="276">
        <v>0.03500994152046784</v>
      </c>
      <c r="M29" s="788"/>
      <c r="N29" s="502" t="s">
        <v>259</v>
      </c>
      <c r="O29" s="534" t="s">
        <v>272</v>
      </c>
      <c r="P29" s="284">
        <v>0.077</v>
      </c>
      <c r="Q29" s="159" t="s">
        <v>440</v>
      </c>
      <c r="S29" s="286"/>
    </row>
    <row r="30" spans="1:19" s="174" customFormat="1" ht="30" customHeight="1">
      <c r="A30" s="289"/>
      <c r="B30" s="747"/>
      <c r="C30" s="747"/>
      <c r="D30" s="508" t="s">
        <v>143</v>
      </c>
      <c r="E30" s="180">
        <v>5100000</v>
      </c>
      <c r="F30" s="178">
        <v>1785000</v>
      </c>
      <c r="G30" s="179">
        <v>0.35</v>
      </c>
      <c r="H30" s="166">
        <v>283983</v>
      </c>
      <c r="I30" s="276">
        <v>0.011395306706764795</v>
      </c>
      <c r="J30" s="166">
        <v>18932.2</v>
      </c>
      <c r="K30" s="276">
        <v>0.0037121960784313726</v>
      </c>
      <c r="L30" s="276">
        <v>0.010606274509803922</v>
      </c>
      <c r="M30" s="789"/>
      <c r="N30" s="502" t="s">
        <v>371</v>
      </c>
      <c r="O30" s="534" t="s">
        <v>78</v>
      </c>
      <c r="P30" s="284">
        <v>0.047</v>
      </c>
      <c r="Q30" s="159" t="s">
        <v>440</v>
      </c>
      <c r="S30" s="286"/>
    </row>
    <row r="31" spans="1:19" s="174" customFormat="1" ht="30" customHeight="1">
      <c r="A31" s="289"/>
      <c r="B31" s="747"/>
      <c r="C31" s="747"/>
      <c r="D31" s="508" t="s">
        <v>495</v>
      </c>
      <c r="E31" s="180">
        <v>15050000</v>
      </c>
      <c r="F31" s="178">
        <v>2200000</v>
      </c>
      <c r="G31" s="179">
        <v>0.1461794019933555</v>
      </c>
      <c r="H31" s="166">
        <v>116200</v>
      </c>
      <c r="I31" s="276">
        <v>0.004662725019899322</v>
      </c>
      <c r="J31" s="166">
        <v>7746.666666666667</v>
      </c>
      <c r="K31" s="276">
        <v>0.0005147286821705427</v>
      </c>
      <c r="L31" s="276">
        <v>0.003521212121212121</v>
      </c>
      <c r="M31" s="269" t="s">
        <v>356</v>
      </c>
      <c r="N31" s="502" t="s">
        <v>372</v>
      </c>
      <c r="O31" s="534" t="s">
        <v>78</v>
      </c>
      <c r="P31" s="284">
        <v>0.047</v>
      </c>
      <c r="Q31" s="159" t="s">
        <v>440</v>
      </c>
      <c r="S31" s="286"/>
    </row>
    <row r="32" spans="1:19" s="174" customFormat="1" ht="30" customHeight="1">
      <c r="A32" s="289"/>
      <c r="B32" s="747"/>
      <c r="C32" s="747"/>
      <c r="D32" s="508" t="s">
        <v>428</v>
      </c>
      <c r="E32" s="180">
        <v>3400000</v>
      </c>
      <c r="F32" s="178">
        <v>68000</v>
      </c>
      <c r="G32" s="179">
        <v>0.02</v>
      </c>
      <c r="H32" s="166">
        <v>207193</v>
      </c>
      <c r="I32" s="276">
        <v>0.008313975774939761</v>
      </c>
      <c r="J32" s="166">
        <v>13812.866666666667</v>
      </c>
      <c r="K32" s="276">
        <v>0.004062607843137255</v>
      </c>
      <c r="L32" s="276">
        <v>0.20313039215686274</v>
      </c>
      <c r="M32" s="501" t="s">
        <v>631</v>
      </c>
      <c r="N32" s="502" t="s">
        <v>407</v>
      </c>
      <c r="O32" s="534" t="s">
        <v>273</v>
      </c>
      <c r="P32" s="284">
        <v>0.082</v>
      </c>
      <c r="Q32" s="159" t="s">
        <v>440</v>
      </c>
      <c r="S32" s="286"/>
    </row>
    <row r="33" spans="1:19" s="174" customFormat="1" ht="30" customHeight="1">
      <c r="A33" s="289"/>
      <c r="B33" s="747"/>
      <c r="C33" s="748"/>
      <c r="D33" s="508" t="s">
        <v>292</v>
      </c>
      <c r="E33" s="178">
        <v>36000000</v>
      </c>
      <c r="F33" s="178" t="s">
        <v>196</v>
      </c>
      <c r="G33" s="179" t="s">
        <v>196</v>
      </c>
      <c r="H33" s="292" t="s">
        <v>196</v>
      </c>
      <c r="I33" s="293" t="s">
        <v>196</v>
      </c>
      <c r="J33" s="292" t="s">
        <v>196</v>
      </c>
      <c r="K33" s="293" t="s">
        <v>196</v>
      </c>
      <c r="L33" s="293" t="s">
        <v>196</v>
      </c>
      <c r="M33" s="501" t="s">
        <v>196</v>
      </c>
      <c r="N33" s="502" t="s">
        <v>196</v>
      </c>
      <c r="O33" s="534" t="s">
        <v>196</v>
      </c>
      <c r="P33" s="284" t="s">
        <v>196</v>
      </c>
      <c r="Q33" s="159" t="s">
        <v>196</v>
      </c>
      <c r="S33" s="286"/>
    </row>
    <row r="34" spans="1:19" s="174" customFormat="1" ht="30" customHeight="1">
      <c r="A34" s="289"/>
      <c r="B34" s="747"/>
      <c r="C34" s="746" t="s">
        <v>70</v>
      </c>
      <c r="D34" s="508" t="s">
        <v>228</v>
      </c>
      <c r="E34" s="180">
        <v>12000000</v>
      </c>
      <c r="F34" s="178">
        <v>2000000</v>
      </c>
      <c r="G34" s="179">
        <v>0.16666666666666666</v>
      </c>
      <c r="H34" s="166">
        <v>696900</v>
      </c>
      <c r="I34" s="276">
        <v>0.027964312102993442</v>
      </c>
      <c r="J34" s="166">
        <v>46460</v>
      </c>
      <c r="K34" s="276">
        <v>0.0038716666666666665</v>
      </c>
      <c r="L34" s="276">
        <v>0.02323</v>
      </c>
      <c r="M34" s="787" t="s">
        <v>52</v>
      </c>
      <c r="N34" s="502" t="s">
        <v>844</v>
      </c>
      <c r="O34" s="534" t="s">
        <v>78</v>
      </c>
      <c r="P34" s="284">
        <v>0.05</v>
      </c>
      <c r="Q34" s="159" t="s">
        <v>440</v>
      </c>
      <c r="S34" s="286"/>
    </row>
    <row r="35" spans="1:19" s="174" customFormat="1" ht="30" customHeight="1">
      <c r="A35" s="289"/>
      <c r="B35" s="747"/>
      <c r="C35" s="747"/>
      <c r="D35" s="508" t="s">
        <v>250</v>
      </c>
      <c r="E35" s="180">
        <v>2160000</v>
      </c>
      <c r="F35" s="178">
        <v>220000</v>
      </c>
      <c r="G35" s="179">
        <v>0.10185185185185185</v>
      </c>
      <c r="H35" s="166">
        <v>34150</v>
      </c>
      <c r="I35" s="276">
        <v>0.0013703275338172278</v>
      </c>
      <c r="J35" s="166">
        <v>2276.6666666666665</v>
      </c>
      <c r="K35" s="276">
        <v>0.0010540123456790123</v>
      </c>
      <c r="L35" s="276">
        <v>0.010348484848484848</v>
      </c>
      <c r="M35" s="788"/>
      <c r="N35" s="502" t="s">
        <v>302</v>
      </c>
      <c r="O35" s="534" t="s">
        <v>78</v>
      </c>
      <c r="P35" s="284">
        <v>0.111</v>
      </c>
      <c r="Q35" s="159" t="s">
        <v>440</v>
      </c>
      <c r="S35" s="286"/>
    </row>
    <row r="36" spans="1:19" s="174" customFormat="1" ht="30" customHeight="1">
      <c r="A36" s="289"/>
      <c r="B36" s="747"/>
      <c r="C36" s="747"/>
      <c r="D36" s="508" t="s">
        <v>381</v>
      </c>
      <c r="E36" s="180">
        <v>4275000</v>
      </c>
      <c r="F36" s="178">
        <v>531000</v>
      </c>
      <c r="G36" s="179">
        <v>0.12421052631578948</v>
      </c>
      <c r="H36" s="166">
        <v>28500</v>
      </c>
      <c r="I36" s="276">
        <v>0.001143611558236925</v>
      </c>
      <c r="J36" s="166">
        <v>1900</v>
      </c>
      <c r="K36" s="276">
        <v>0.00044444444444444447</v>
      </c>
      <c r="L36" s="276">
        <v>0.0035781544256120526</v>
      </c>
      <c r="M36" s="262" t="s">
        <v>390</v>
      </c>
      <c r="N36" s="502" t="s">
        <v>391</v>
      </c>
      <c r="O36" s="534" t="s">
        <v>78</v>
      </c>
      <c r="P36" s="269">
        <v>0.03</v>
      </c>
      <c r="Q36" s="159" t="s">
        <v>440</v>
      </c>
      <c r="S36" s="286"/>
    </row>
    <row r="37" spans="1:19" s="174" customFormat="1" ht="30" customHeight="1">
      <c r="A37" s="289"/>
      <c r="B37" s="747"/>
      <c r="C37" s="747"/>
      <c r="D37" s="508" t="s">
        <v>77</v>
      </c>
      <c r="E37" s="180">
        <v>2740000</v>
      </c>
      <c r="F37" s="178">
        <v>777100</v>
      </c>
      <c r="G37" s="179">
        <v>0.28361313868613136</v>
      </c>
      <c r="H37" s="166">
        <v>50433</v>
      </c>
      <c r="I37" s="276">
        <v>0.0020237109374232577</v>
      </c>
      <c r="J37" s="166">
        <v>3362.2</v>
      </c>
      <c r="K37" s="276">
        <v>0.0012270802919708028</v>
      </c>
      <c r="L37" s="276">
        <v>0.004326598893321322</v>
      </c>
      <c r="M37" s="787" t="s">
        <v>52</v>
      </c>
      <c r="N37" s="502" t="s">
        <v>145</v>
      </c>
      <c r="O37" s="534" t="s">
        <v>78</v>
      </c>
      <c r="P37" s="269">
        <v>0.02</v>
      </c>
      <c r="Q37" s="159" t="s">
        <v>440</v>
      </c>
      <c r="S37" s="286"/>
    </row>
    <row r="38" spans="1:19" s="174" customFormat="1" ht="30" customHeight="1">
      <c r="A38" s="289"/>
      <c r="B38" s="748"/>
      <c r="C38" s="748"/>
      <c r="D38" s="508" t="s">
        <v>475</v>
      </c>
      <c r="E38" s="180">
        <v>3400000</v>
      </c>
      <c r="F38" s="178">
        <v>433158</v>
      </c>
      <c r="G38" s="179">
        <v>0.12739941176470587</v>
      </c>
      <c r="H38" s="166">
        <v>16570</v>
      </c>
      <c r="I38" s="276">
        <v>0.0006648997726310824</v>
      </c>
      <c r="J38" s="166">
        <v>1104.6666666666667</v>
      </c>
      <c r="K38" s="276">
        <v>0.00032490196078431376</v>
      </c>
      <c r="L38" s="276">
        <v>0.0025502626447316376</v>
      </c>
      <c r="M38" s="789"/>
      <c r="N38" s="502" t="s">
        <v>370</v>
      </c>
      <c r="O38" s="535" t="s">
        <v>78</v>
      </c>
      <c r="P38" s="284">
        <v>0.023</v>
      </c>
      <c r="Q38" s="159" t="s">
        <v>440</v>
      </c>
      <c r="S38" s="286"/>
    </row>
    <row r="39" spans="1:19" s="174" customFormat="1" ht="30" customHeight="1">
      <c r="A39" s="289"/>
      <c r="B39" s="746" t="s">
        <v>64</v>
      </c>
      <c r="C39" s="746" t="s">
        <v>69</v>
      </c>
      <c r="D39" s="508" t="s">
        <v>251</v>
      </c>
      <c r="E39" s="180">
        <v>5880000</v>
      </c>
      <c r="F39" s="178">
        <v>3570000</v>
      </c>
      <c r="G39" s="179">
        <v>0.6071428571428571</v>
      </c>
      <c r="H39" s="166">
        <v>430174</v>
      </c>
      <c r="I39" s="276">
        <v>0.017261472226421437</v>
      </c>
      <c r="J39" s="166">
        <v>28678.266666666666</v>
      </c>
      <c r="K39" s="276">
        <v>0.004877256235827665</v>
      </c>
      <c r="L39" s="276">
        <v>0.0080331279178338</v>
      </c>
      <c r="M39" s="500" t="s">
        <v>479</v>
      </c>
      <c r="N39" s="502" t="s">
        <v>145</v>
      </c>
      <c r="O39" s="534" t="s">
        <v>78</v>
      </c>
      <c r="P39" s="284">
        <v>0.032</v>
      </c>
      <c r="Q39" s="159" t="s">
        <v>440</v>
      </c>
      <c r="S39" s="286"/>
    </row>
    <row r="40" spans="1:19" s="174" customFormat="1" ht="30" customHeight="1">
      <c r="A40" s="289"/>
      <c r="B40" s="747"/>
      <c r="C40" s="747"/>
      <c r="D40" s="508" t="s">
        <v>252</v>
      </c>
      <c r="E40" s="180">
        <v>2350000</v>
      </c>
      <c r="F40" s="178">
        <v>1182000</v>
      </c>
      <c r="G40" s="179">
        <v>0.5029787234042553</v>
      </c>
      <c r="H40" s="166">
        <v>704039</v>
      </c>
      <c r="I40" s="276">
        <v>0.028250776766651456</v>
      </c>
      <c r="J40" s="166">
        <v>46935.933333333334</v>
      </c>
      <c r="K40" s="276">
        <v>0.019972737588652482</v>
      </c>
      <c r="L40" s="276">
        <v>0.03970891144952059</v>
      </c>
      <c r="M40" s="488" t="s">
        <v>631</v>
      </c>
      <c r="N40" s="502" t="s">
        <v>147</v>
      </c>
      <c r="O40" s="534" t="s">
        <v>78</v>
      </c>
      <c r="P40" s="284">
        <v>0.026</v>
      </c>
      <c r="Q40" s="159" t="s">
        <v>440</v>
      </c>
      <c r="S40" s="286"/>
    </row>
    <row r="41" spans="1:19" s="174" customFormat="1" ht="30" customHeight="1">
      <c r="A41" s="289"/>
      <c r="B41" s="747"/>
      <c r="C41" s="747"/>
      <c r="D41" s="508" t="s">
        <v>230</v>
      </c>
      <c r="E41" s="180">
        <v>2927000</v>
      </c>
      <c r="F41" s="178">
        <v>1703000</v>
      </c>
      <c r="G41" s="179">
        <v>0.5818243935770413</v>
      </c>
      <c r="H41" s="166">
        <v>681100</v>
      </c>
      <c r="I41" s="276">
        <v>0.027330309905795425</v>
      </c>
      <c r="J41" s="166">
        <v>45406.666666666664</v>
      </c>
      <c r="K41" s="276">
        <v>0.015513039517139277</v>
      </c>
      <c r="L41" s="276">
        <v>0.026662752006263456</v>
      </c>
      <c r="M41" s="262" t="s">
        <v>52</v>
      </c>
      <c r="N41" s="502" t="s">
        <v>145</v>
      </c>
      <c r="O41" s="537" t="s">
        <v>78</v>
      </c>
      <c r="P41" s="615">
        <v>0.102</v>
      </c>
      <c r="Q41" s="159" t="s">
        <v>440</v>
      </c>
      <c r="S41" s="286"/>
    </row>
    <row r="42" spans="1:19" s="174" customFormat="1" ht="30" customHeight="1">
      <c r="A42" s="289"/>
      <c r="B42" s="747"/>
      <c r="C42" s="747"/>
      <c r="D42" s="508" t="s">
        <v>232</v>
      </c>
      <c r="E42" s="180">
        <v>1490000</v>
      </c>
      <c r="F42" s="178">
        <v>916000</v>
      </c>
      <c r="G42" s="179">
        <v>0.614765100671141</v>
      </c>
      <c r="H42" s="166">
        <v>393044</v>
      </c>
      <c r="I42" s="276">
        <v>0.015771567063006104</v>
      </c>
      <c r="J42" s="166">
        <v>26202.933333333334</v>
      </c>
      <c r="K42" s="276">
        <v>0.01758586129753915</v>
      </c>
      <c r="L42" s="276">
        <v>0.028605822416302766</v>
      </c>
      <c r="M42" s="262" t="s">
        <v>159</v>
      </c>
      <c r="N42" s="502" t="s">
        <v>514</v>
      </c>
      <c r="O42" s="537" t="s">
        <v>78</v>
      </c>
      <c r="P42" s="615">
        <v>0.064</v>
      </c>
      <c r="Q42" s="159" t="s">
        <v>440</v>
      </c>
      <c r="S42" s="286"/>
    </row>
    <row r="43" spans="1:19" s="174" customFormat="1" ht="30" customHeight="1">
      <c r="A43" s="289"/>
      <c r="B43" s="747"/>
      <c r="C43" s="747"/>
      <c r="D43" s="508" t="s">
        <v>253</v>
      </c>
      <c r="E43" s="180">
        <v>8100000</v>
      </c>
      <c r="F43" s="178">
        <v>4590000</v>
      </c>
      <c r="G43" s="179">
        <v>0.5666666666666667</v>
      </c>
      <c r="H43" s="166">
        <v>788750</v>
      </c>
      <c r="I43" s="276">
        <v>0.03164995145822367</v>
      </c>
      <c r="J43" s="166">
        <v>52583.333333333336</v>
      </c>
      <c r="K43" s="276">
        <v>0.006491769547325103</v>
      </c>
      <c r="L43" s="276">
        <v>0.0114560639070443</v>
      </c>
      <c r="M43" s="787" t="s">
        <v>426</v>
      </c>
      <c r="N43" s="502" t="s">
        <v>632</v>
      </c>
      <c r="O43" s="534" t="s">
        <v>78</v>
      </c>
      <c r="P43" s="615">
        <v>0.047</v>
      </c>
      <c r="Q43" s="159" t="s">
        <v>440</v>
      </c>
      <c r="S43" s="286"/>
    </row>
    <row r="44" spans="1:19" s="174" customFormat="1" ht="30" customHeight="1">
      <c r="A44" s="289"/>
      <c r="B44" s="748"/>
      <c r="C44" s="748"/>
      <c r="D44" s="508" t="s">
        <v>234</v>
      </c>
      <c r="E44" s="180">
        <v>3250000</v>
      </c>
      <c r="F44" s="178">
        <v>1740000</v>
      </c>
      <c r="G44" s="179">
        <v>0.5353846153846153</v>
      </c>
      <c r="H44" s="166">
        <v>517600</v>
      </c>
      <c r="I44" s="276">
        <v>0.020769590966436224</v>
      </c>
      <c r="J44" s="166">
        <v>34506.666666666664</v>
      </c>
      <c r="K44" s="276">
        <v>0.010617435897435896</v>
      </c>
      <c r="L44" s="276">
        <v>0.01983141762452107</v>
      </c>
      <c r="M44" s="790"/>
      <c r="N44" s="502" t="s">
        <v>632</v>
      </c>
      <c r="O44" s="537" t="s">
        <v>78</v>
      </c>
      <c r="P44" s="284">
        <v>0.031</v>
      </c>
      <c r="Q44" s="159" t="s">
        <v>440</v>
      </c>
      <c r="S44" s="286"/>
    </row>
    <row r="45" spans="1:19" s="174" customFormat="1" ht="30" customHeight="1">
      <c r="A45" s="289"/>
      <c r="B45" s="746" t="s">
        <v>64</v>
      </c>
      <c r="C45" s="746" t="s">
        <v>69</v>
      </c>
      <c r="D45" s="510" t="s">
        <v>477</v>
      </c>
      <c r="E45" s="180">
        <v>888000</v>
      </c>
      <c r="F45" s="178">
        <v>489000</v>
      </c>
      <c r="G45" s="179">
        <v>0.5506756756756757</v>
      </c>
      <c r="H45" s="166">
        <v>53315</v>
      </c>
      <c r="I45" s="276">
        <v>0.002139356148329883</v>
      </c>
      <c r="J45" s="166">
        <v>3554.3333333333335</v>
      </c>
      <c r="K45" s="276">
        <v>0.004002627627627628</v>
      </c>
      <c r="L45" s="276">
        <v>0.007268575323790048</v>
      </c>
      <c r="M45" s="787" t="s">
        <v>61</v>
      </c>
      <c r="N45" s="803" t="s">
        <v>62</v>
      </c>
      <c r="O45" s="799" t="s">
        <v>78</v>
      </c>
      <c r="P45" s="801">
        <v>0.052</v>
      </c>
      <c r="Q45" s="159" t="s">
        <v>440</v>
      </c>
      <c r="S45" s="286"/>
    </row>
    <row r="46" spans="1:19" s="174" customFormat="1" ht="30" customHeight="1">
      <c r="A46" s="289"/>
      <c r="B46" s="747"/>
      <c r="C46" s="747"/>
      <c r="D46" s="508" t="s">
        <v>476</v>
      </c>
      <c r="E46" s="180">
        <v>2300000</v>
      </c>
      <c r="F46" s="178">
        <v>753000</v>
      </c>
      <c r="G46" s="179">
        <v>0.3273913043478261</v>
      </c>
      <c r="H46" s="166">
        <v>93700</v>
      </c>
      <c r="I46" s="276">
        <v>0.0037598737897122764</v>
      </c>
      <c r="J46" s="166">
        <v>6246.666666666667</v>
      </c>
      <c r="K46" s="276">
        <v>0.0027159420289855074</v>
      </c>
      <c r="L46" s="276">
        <v>0.008295706064630369</v>
      </c>
      <c r="M46" s="790"/>
      <c r="N46" s="795"/>
      <c r="O46" s="800"/>
      <c r="P46" s="802"/>
      <c r="Q46" s="159" t="s">
        <v>440</v>
      </c>
      <c r="S46" s="286"/>
    </row>
    <row r="47" spans="1:19" s="174" customFormat="1" ht="30" customHeight="1">
      <c r="A47" s="289"/>
      <c r="B47" s="747"/>
      <c r="C47" s="747"/>
      <c r="D47" s="508" t="s">
        <v>424</v>
      </c>
      <c r="E47" s="180">
        <v>5831000</v>
      </c>
      <c r="F47" s="178">
        <v>1844000</v>
      </c>
      <c r="G47" s="179">
        <v>0.31624078202709655</v>
      </c>
      <c r="H47" s="166">
        <v>126111</v>
      </c>
      <c r="I47" s="276">
        <v>0.0050604209551163805</v>
      </c>
      <c r="J47" s="166">
        <v>8407.4</v>
      </c>
      <c r="K47" s="276">
        <v>0.0014418453095523924</v>
      </c>
      <c r="L47" s="276">
        <v>0.004559327548806941</v>
      </c>
      <c r="M47" s="788" t="s">
        <v>52</v>
      </c>
      <c r="N47" s="502" t="s">
        <v>145</v>
      </c>
      <c r="O47" s="534" t="s">
        <v>78</v>
      </c>
      <c r="P47" s="284">
        <v>0.025</v>
      </c>
      <c r="Q47" s="159" t="s">
        <v>440</v>
      </c>
      <c r="S47" s="287"/>
    </row>
    <row r="48" spans="1:19" s="174" customFormat="1" ht="30" customHeight="1">
      <c r="A48" s="289"/>
      <c r="B48" s="747"/>
      <c r="C48" s="747"/>
      <c r="D48" s="508" t="s">
        <v>280</v>
      </c>
      <c r="E48" s="180">
        <v>6510000</v>
      </c>
      <c r="F48" s="178">
        <v>4478880</v>
      </c>
      <c r="G48" s="179">
        <v>0.688</v>
      </c>
      <c r="H48" s="166">
        <v>363900</v>
      </c>
      <c r="I48" s="276">
        <v>0.014602113896225158</v>
      </c>
      <c r="J48" s="166">
        <v>24260</v>
      </c>
      <c r="K48" s="276">
        <v>0.0037265745007680493</v>
      </c>
      <c r="L48" s="276">
        <v>0.005416532704604723</v>
      </c>
      <c r="M48" s="790"/>
      <c r="N48" s="503" t="s">
        <v>843</v>
      </c>
      <c r="O48" s="534" t="s">
        <v>78</v>
      </c>
      <c r="P48" s="284">
        <v>0.012</v>
      </c>
      <c r="Q48" s="159" t="s">
        <v>440</v>
      </c>
      <c r="S48" s="287"/>
    </row>
    <row r="49" spans="1:19" s="275" customFormat="1" ht="30" customHeight="1">
      <c r="A49" s="289"/>
      <c r="B49" s="747"/>
      <c r="C49" s="747"/>
      <c r="D49" s="508" t="s">
        <v>53</v>
      </c>
      <c r="E49" s="180">
        <v>31300000</v>
      </c>
      <c r="F49" s="178">
        <v>14773600</v>
      </c>
      <c r="G49" s="179">
        <v>0.472</v>
      </c>
      <c r="H49" s="166">
        <v>428475</v>
      </c>
      <c r="I49" s="276">
        <v>0.01719329692686198</v>
      </c>
      <c r="J49" s="166">
        <v>28565</v>
      </c>
      <c r="K49" s="276">
        <v>0.0009126198083067093</v>
      </c>
      <c r="L49" s="276">
        <v>0.001933516543022689</v>
      </c>
      <c r="M49" s="787" t="s">
        <v>159</v>
      </c>
      <c r="N49" s="503" t="s">
        <v>366</v>
      </c>
      <c r="O49" s="534" t="s">
        <v>185</v>
      </c>
      <c r="P49" s="284">
        <v>0.033</v>
      </c>
      <c r="Q49" s="159" t="s">
        <v>440</v>
      </c>
      <c r="S49" s="286"/>
    </row>
    <row r="50" spans="1:19" s="275" customFormat="1" ht="30" customHeight="1">
      <c r="A50" s="289"/>
      <c r="B50" s="747"/>
      <c r="C50" s="747"/>
      <c r="D50" s="508" t="s">
        <v>284</v>
      </c>
      <c r="E50" s="180">
        <v>7000000</v>
      </c>
      <c r="F50" s="178">
        <v>1288000</v>
      </c>
      <c r="G50" s="179">
        <v>0.184</v>
      </c>
      <c r="H50" s="166">
        <v>605646</v>
      </c>
      <c r="I50" s="276">
        <v>0.02430258827368283</v>
      </c>
      <c r="J50" s="166">
        <v>40376.4</v>
      </c>
      <c r="K50" s="276">
        <v>0.005768057142857143</v>
      </c>
      <c r="L50" s="276">
        <v>0.03134813664596273</v>
      </c>
      <c r="M50" s="790"/>
      <c r="N50" s="503" t="s">
        <v>633</v>
      </c>
      <c r="O50" s="534" t="s">
        <v>175</v>
      </c>
      <c r="P50" s="284">
        <v>0.095</v>
      </c>
      <c r="Q50" s="159" t="s">
        <v>440</v>
      </c>
      <c r="S50" s="286"/>
    </row>
    <row r="51" spans="1:19" s="275" customFormat="1" ht="30" customHeight="1">
      <c r="A51" s="289"/>
      <c r="B51" s="747"/>
      <c r="C51" s="748"/>
      <c r="D51" s="508" t="s">
        <v>837</v>
      </c>
      <c r="E51" s="180">
        <v>6090000</v>
      </c>
      <c r="F51" s="178">
        <v>3065706</v>
      </c>
      <c r="G51" s="179">
        <v>0.5034</v>
      </c>
      <c r="H51" s="166">
        <v>219400</v>
      </c>
      <c r="I51" s="276">
        <v>0.00880380266235724</v>
      </c>
      <c r="J51" s="166">
        <v>14626.666666666666</v>
      </c>
      <c r="K51" s="276">
        <v>0.002401751505199781</v>
      </c>
      <c r="L51" s="276">
        <v>0.00477105980373417</v>
      </c>
      <c r="M51" s="787" t="s">
        <v>52</v>
      </c>
      <c r="N51" s="503" t="s">
        <v>845</v>
      </c>
      <c r="O51" s="534" t="s">
        <v>78</v>
      </c>
      <c r="P51" s="284">
        <v>0.044</v>
      </c>
      <c r="Q51" s="159" t="s">
        <v>440</v>
      </c>
      <c r="S51" s="286"/>
    </row>
    <row r="52" spans="1:19" s="174" customFormat="1" ht="30" customHeight="1">
      <c r="A52" s="289"/>
      <c r="B52" s="747"/>
      <c r="C52" s="746" t="s">
        <v>70</v>
      </c>
      <c r="D52" s="508" t="s">
        <v>254</v>
      </c>
      <c r="E52" s="180">
        <v>10200000</v>
      </c>
      <c r="F52" s="178">
        <v>6588000</v>
      </c>
      <c r="G52" s="179">
        <v>0.6458823529411765</v>
      </c>
      <c r="H52" s="166">
        <v>1085374</v>
      </c>
      <c r="I52" s="276">
        <v>0.04355250004946822</v>
      </c>
      <c r="J52" s="166">
        <v>72358.26666666666</v>
      </c>
      <c r="K52" s="276">
        <v>0.0070939477124183</v>
      </c>
      <c r="L52" s="276">
        <v>0.010983343452742359</v>
      </c>
      <c r="M52" s="788"/>
      <c r="N52" s="503" t="s">
        <v>145</v>
      </c>
      <c r="O52" s="534" t="s">
        <v>78</v>
      </c>
      <c r="P52" s="284">
        <v>0.066</v>
      </c>
      <c r="Q52" s="159" t="s">
        <v>440</v>
      </c>
      <c r="R52" s="275"/>
      <c r="S52" s="286"/>
    </row>
    <row r="53" spans="1:19" s="174" customFormat="1" ht="30" customHeight="1">
      <c r="A53" s="289"/>
      <c r="B53" s="747"/>
      <c r="C53" s="747"/>
      <c r="D53" s="508" t="s">
        <v>124</v>
      </c>
      <c r="E53" s="180">
        <v>2100000</v>
      </c>
      <c r="F53" s="178">
        <v>1390000</v>
      </c>
      <c r="G53" s="179">
        <v>0.6619047619047619</v>
      </c>
      <c r="H53" s="166">
        <v>74088</v>
      </c>
      <c r="I53" s="276">
        <v>0.0029729085307599054</v>
      </c>
      <c r="J53" s="166">
        <v>4939.2</v>
      </c>
      <c r="K53" s="276">
        <v>0.002352</v>
      </c>
      <c r="L53" s="276">
        <v>0.0035533812949640285</v>
      </c>
      <c r="M53" s="788"/>
      <c r="N53" s="502" t="s">
        <v>391</v>
      </c>
      <c r="O53" s="537" t="s">
        <v>78</v>
      </c>
      <c r="P53" s="269">
        <v>0.063</v>
      </c>
      <c r="Q53" s="159" t="s">
        <v>440</v>
      </c>
      <c r="S53" s="286"/>
    </row>
    <row r="54" spans="1:19" s="275" customFormat="1" ht="30" customHeight="1">
      <c r="A54" s="289"/>
      <c r="B54" s="747"/>
      <c r="C54" s="747"/>
      <c r="D54" s="523" t="s">
        <v>264</v>
      </c>
      <c r="E54" s="181">
        <v>7260000</v>
      </c>
      <c r="F54" s="182">
        <v>1904000</v>
      </c>
      <c r="G54" s="183">
        <v>0.2622589531680441</v>
      </c>
      <c r="H54" s="167">
        <v>739750</v>
      </c>
      <c r="I54" s="278">
        <v>0.029683742112482994</v>
      </c>
      <c r="J54" s="167">
        <v>49316.666666666664</v>
      </c>
      <c r="K54" s="278">
        <v>0.0067929292929292924</v>
      </c>
      <c r="L54" s="278">
        <v>0.0259016106442577</v>
      </c>
      <c r="M54" s="789"/>
      <c r="N54" s="503" t="s">
        <v>634</v>
      </c>
      <c r="O54" s="534" t="s">
        <v>78</v>
      </c>
      <c r="P54" s="284">
        <v>0.109</v>
      </c>
      <c r="Q54" s="159" t="s">
        <v>440</v>
      </c>
      <c r="S54" s="286"/>
    </row>
    <row r="55" spans="1:19" s="174" customFormat="1" ht="30" customHeight="1">
      <c r="A55" s="289"/>
      <c r="B55" s="747"/>
      <c r="C55" s="747"/>
      <c r="D55" s="508" t="s">
        <v>79</v>
      </c>
      <c r="E55" s="180">
        <v>4335000</v>
      </c>
      <c r="F55" s="178">
        <v>2137000</v>
      </c>
      <c r="G55" s="179">
        <v>0.49296424452133797</v>
      </c>
      <c r="H55" s="166">
        <v>64429</v>
      </c>
      <c r="I55" s="276">
        <v>0.002585324529320942</v>
      </c>
      <c r="J55" s="166">
        <v>4295.266666666666</v>
      </c>
      <c r="K55" s="276">
        <v>0.0009908342945021144</v>
      </c>
      <c r="L55" s="276">
        <v>0.0020099516456091094</v>
      </c>
      <c r="M55" s="262" t="s">
        <v>159</v>
      </c>
      <c r="N55" s="502" t="s">
        <v>146</v>
      </c>
      <c r="O55" s="535" t="s">
        <v>78</v>
      </c>
      <c r="P55" s="284">
        <v>0.08</v>
      </c>
      <c r="Q55" s="159" t="s">
        <v>440</v>
      </c>
      <c r="S55" s="286"/>
    </row>
    <row r="56" spans="1:19" s="174" customFormat="1" ht="30" customHeight="1">
      <c r="A56" s="289"/>
      <c r="B56" s="748"/>
      <c r="C56" s="748"/>
      <c r="D56" s="508" t="s">
        <v>499</v>
      </c>
      <c r="E56" s="180">
        <v>15080000</v>
      </c>
      <c r="F56" s="178">
        <v>6130000</v>
      </c>
      <c r="G56" s="179">
        <v>0.40649867374005305</v>
      </c>
      <c r="H56" s="166">
        <v>304909.28</v>
      </c>
      <c r="I56" s="276">
        <v>0.012235009713042068</v>
      </c>
      <c r="J56" s="166">
        <v>20327.285333333337</v>
      </c>
      <c r="K56" s="276">
        <v>0.0013479632183908048</v>
      </c>
      <c r="L56" s="276">
        <v>0.003316033496465471</v>
      </c>
      <c r="M56" s="787" t="s">
        <v>148</v>
      </c>
      <c r="N56" s="502" t="s">
        <v>843</v>
      </c>
      <c r="O56" s="535" t="s">
        <v>78</v>
      </c>
      <c r="P56" s="284">
        <v>0.04</v>
      </c>
      <c r="Q56" s="159" t="s">
        <v>440</v>
      </c>
      <c r="S56" s="286"/>
    </row>
    <row r="57" spans="1:19" s="174" customFormat="1" ht="30" customHeight="1">
      <c r="A57" s="289"/>
      <c r="B57" s="746" t="s">
        <v>65</v>
      </c>
      <c r="C57" s="746" t="s">
        <v>69</v>
      </c>
      <c r="D57" s="508" t="s">
        <v>236</v>
      </c>
      <c r="E57" s="180">
        <v>2140000</v>
      </c>
      <c r="F57" s="178">
        <v>1553000</v>
      </c>
      <c r="G57" s="179">
        <v>0.7257009345794393</v>
      </c>
      <c r="H57" s="166">
        <v>239491</v>
      </c>
      <c r="I57" s="276">
        <v>0.00960998862083226</v>
      </c>
      <c r="J57" s="166">
        <v>15966.066666666668</v>
      </c>
      <c r="K57" s="276">
        <v>0.0074607788161993776</v>
      </c>
      <c r="L57" s="276">
        <v>0.010280789869070616</v>
      </c>
      <c r="M57" s="788"/>
      <c r="N57" s="502" t="s">
        <v>145</v>
      </c>
      <c r="O57" s="534" t="s">
        <v>78</v>
      </c>
      <c r="P57" s="284">
        <v>0.019</v>
      </c>
      <c r="Q57" s="159" t="s">
        <v>440</v>
      </c>
      <c r="S57" s="286"/>
    </row>
    <row r="58" spans="1:19" s="174" customFormat="1" ht="30" customHeight="1">
      <c r="A58" s="289"/>
      <c r="B58" s="747"/>
      <c r="C58" s="747"/>
      <c r="D58" s="508" t="s">
        <v>337</v>
      </c>
      <c r="E58" s="180">
        <v>4150000</v>
      </c>
      <c r="F58" s="178">
        <v>835000</v>
      </c>
      <c r="G58" s="179">
        <v>0.20120481927710843</v>
      </c>
      <c r="H58" s="166">
        <v>464180</v>
      </c>
      <c r="I58" s="276">
        <v>0.01862602151236547</v>
      </c>
      <c r="J58" s="166">
        <v>30945.333333333332</v>
      </c>
      <c r="K58" s="276">
        <v>0.007456706827309236</v>
      </c>
      <c r="L58" s="276">
        <v>0.03706027944111776</v>
      </c>
      <c r="M58" s="788"/>
      <c r="N58" s="502" t="s">
        <v>391</v>
      </c>
      <c r="O58" s="534" t="s">
        <v>913</v>
      </c>
      <c r="P58" s="284">
        <v>0.105</v>
      </c>
      <c r="Q58" s="159" t="s">
        <v>440</v>
      </c>
      <c r="S58" s="286"/>
    </row>
    <row r="59" spans="1:19" s="174" customFormat="1" ht="30" customHeight="1">
      <c r="A59" s="289"/>
      <c r="B59" s="747"/>
      <c r="C59" s="747"/>
      <c r="D59" s="508" t="s">
        <v>338</v>
      </c>
      <c r="E59" s="180">
        <v>2900000</v>
      </c>
      <c r="F59" s="178">
        <v>1159000</v>
      </c>
      <c r="G59" s="179">
        <v>0.3996551724137931</v>
      </c>
      <c r="H59" s="166">
        <v>815600</v>
      </c>
      <c r="I59" s="276">
        <v>0.03272735392624688</v>
      </c>
      <c r="J59" s="166">
        <v>54373.333333333336</v>
      </c>
      <c r="K59" s="276">
        <v>0.018749425287356323</v>
      </c>
      <c r="L59" s="276">
        <v>0.046914006327293645</v>
      </c>
      <c r="M59" s="788"/>
      <c r="N59" s="793" t="s">
        <v>145</v>
      </c>
      <c r="O59" s="537" t="s">
        <v>185</v>
      </c>
      <c r="P59" s="284">
        <v>0.011</v>
      </c>
      <c r="Q59" s="159" t="s">
        <v>440</v>
      </c>
      <c r="S59" s="288"/>
    </row>
    <row r="60" spans="1:19" s="174" customFormat="1" ht="30" customHeight="1">
      <c r="A60" s="289"/>
      <c r="B60" s="747"/>
      <c r="C60" s="747"/>
      <c r="D60" s="508" t="s">
        <v>339</v>
      </c>
      <c r="E60" s="180">
        <v>1560000</v>
      </c>
      <c r="F60" s="178">
        <v>973000</v>
      </c>
      <c r="G60" s="179">
        <v>0.6237179487179487</v>
      </c>
      <c r="H60" s="165">
        <v>578650</v>
      </c>
      <c r="I60" s="279">
        <v>0.023219327304343743</v>
      </c>
      <c r="J60" s="166">
        <v>38576.666666666664</v>
      </c>
      <c r="K60" s="276">
        <v>0.024728632478632478</v>
      </c>
      <c r="L60" s="276">
        <v>0.03964713943131209</v>
      </c>
      <c r="M60" s="788"/>
      <c r="N60" s="793"/>
      <c r="O60" s="537" t="s">
        <v>185</v>
      </c>
      <c r="P60" s="284">
        <v>0.045</v>
      </c>
      <c r="Q60" s="159" t="s">
        <v>440</v>
      </c>
      <c r="S60" s="288"/>
    </row>
    <row r="61" spans="1:19" s="174" customFormat="1" ht="30" customHeight="1">
      <c r="A61" s="289"/>
      <c r="B61" s="747"/>
      <c r="C61" s="747"/>
      <c r="D61" s="508" t="s">
        <v>237</v>
      </c>
      <c r="E61" s="180">
        <v>3150000</v>
      </c>
      <c r="F61" s="178">
        <v>2406000</v>
      </c>
      <c r="G61" s="179">
        <v>0.7638095238095238</v>
      </c>
      <c r="H61" s="166">
        <v>457500</v>
      </c>
      <c r="I61" s="276">
        <v>0.01835797501380327</v>
      </c>
      <c r="J61" s="166">
        <v>30500</v>
      </c>
      <c r="K61" s="276">
        <v>0.009682539682539683</v>
      </c>
      <c r="L61" s="276">
        <v>0.012676641729010805</v>
      </c>
      <c r="M61" s="788"/>
      <c r="N61" s="794" t="s">
        <v>513</v>
      </c>
      <c r="O61" s="537" t="s">
        <v>185</v>
      </c>
      <c r="P61" s="284">
        <v>0.005</v>
      </c>
      <c r="Q61" s="159" t="s">
        <v>440</v>
      </c>
      <c r="S61" s="288"/>
    </row>
    <row r="62" spans="1:19" s="174" customFormat="1" ht="30" customHeight="1">
      <c r="A62" s="289"/>
      <c r="B62" s="747"/>
      <c r="C62" s="747"/>
      <c r="D62" s="508" t="s">
        <v>238</v>
      </c>
      <c r="E62" s="180">
        <v>1670000</v>
      </c>
      <c r="F62" s="178">
        <v>1269000</v>
      </c>
      <c r="G62" s="179">
        <v>0.7598802395209581</v>
      </c>
      <c r="H62" s="166">
        <v>408750</v>
      </c>
      <c r="I62" s="276">
        <v>0.016401797348398004</v>
      </c>
      <c r="J62" s="166">
        <v>27250</v>
      </c>
      <c r="K62" s="276">
        <v>0.01631736526946108</v>
      </c>
      <c r="L62" s="276">
        <v>0.021473601260835303</v>
      </c>
      <c r="M62" s="789"/>
      <c r="N62" s="795"/>
      <c r="O62" s="537" t="s">
        <v>185</v>
      </c>
      <c r="P62" s="284">
        <v>0.112</v>
      </c>
      <c r="Q62" s="159" t="s">
        <v>440</v>
      </c>
      <c r="S62" s="291"/>
    </row>
    <row r="63" spans="1:19" s="174" customFormat="1" ht="30" customHeight="1">
      <c r="A63" s="289"/>
      <c r="B63" s="747"/>
      <c r="C63" s="747"/>
      <c r="D63" s="523" t="s">
        <v>628</v>
      </c>
      <c r="E63" s="180">
        <v>2810000</v>
      </c>
      <c r="F63" s="178">
        <v>1553000</v>
      </c>
      <c r="G63" s="179">
        <v>0.5526690391459075</v>
      </c>
      <c r="H63" s="166">
        <v>183883</v>
      </c>
      <c r="I63" s="276">
        <v>0.007378621900465982</v>
      </c>
      <c r="J63" s="166">
        <v>12258.866666666667</v>
      </c>
      <c r="K63" s="276">
        <v>0.00436258600237248</v>
      </c>
      <c r="L63" s="276">
        <v>0.007893668169135008</v>
      </c>
      <c r="M63" s="262" t="s">
        <v>455</v>
      </c>
      <c r="N63" s="502" t="s">
        <v>514</v>
      </c>
      <c r="O63" s="535" t="s">
        <v>185</v>
      </c>
      <c r="P63" s="285">
        <v>0.013</v>
      </c>
      <c r="Q63" s="159" t="s">
        <v>440</v>
      </c>
      <c r="S63" s="286"/>
    </row>
    <row r="64" spans="1:19" s="174" customFormat="1" ht="30" customHeight="1">
      <c r="A64" s="289"/>
      <c r="B64" s="747"/>
      <c r="C64" s="747"/>
      <c r="D64" s="508" t="s">
        <v>263</v>
      </c>
      <c r="E64" s="180">
        <v>2140000</v>
      </c>
      <c r="F64" s="178">
        <v>910000</v>
      </c>
      <c r="G64" s="179">
        <v>0.4252336448598131</v>
      </c>
      <c r="H64" s="166">
        <v>295860</v>
      </c>
      <c r="I64" s="276">
        <v>0.011871891776139532</v>
      </c>
      <c r="J64" s="166">
        <v>19724</v>
      </c>
      <c r="K64" s="276">
        <v>0.009216822429906542</v>
      </c>
      <c r="L64" s="276">
        <v>0.021674725274725276</v>
      </c>
      <c r="M64" s="262" t="s">
        <v>427</v>
      </c>
      <c r="N64" s="502" t="s">
        <v>373</v>
      </c>
      <c r="O64" s="534" t="s">
        <v>78</v>
      </c>
      <c r="P64" s="269">
        <v>0.111</v>
      </c>
      <c r="Q64" s="159" t="s">
        <v>440</v>
      </c>
      <c r="S64" s="288"/>
    </row>
    <row r="65" spans="1:19" s="174" customFormat="1" ht="30" customHeight="1">
      <c r="A65" s="289"/>
      <c r="B65" s="747"/>
      <c r="C65" s="747"/>
      <c r="D65" s="508" t="s">
        <v>262</v>
      </c>
      <c r="E65" s="180">
        <v>1920000</v>
      </c>
      <c r="F65" s="178">
        <v>920000</v>
      </c>
      <c r="G65" s="179">
        <v>0.4791666666666667</v>
      </c>
      <c r="H65" s="166">
        <v>407050</v>
      </c>
      <c r="I65" s="276">
        <v>0.016333581922117205</v>
      </c>
      <c r="J65" s="166">
        <v>27136.666666666668</v>
      </c>
      <c r="K65" s="276">
        <v>0.014133680555555556</v>
      </c>
      <c r="L65" s="276">
        <v>0.029496376811594203</v>
      </c>
      <c r="M65" s="787" t="s">
        <v>52</v>
      </c>
      <c r="N65" s="502" t="s">
        <v>373</v>
      </c>
      <c r="O65" s="537" t="s">
        <v>185</v>
      </c>
      <c r="P65" s="269">
        <v>0.016</v>
      </c>
      <c r="Q65" s="159" t="s">
        <v>440</v>
      </c>
      <c r="S65" s="288"/>
    </row>
    <row r="66" spans="1:19" s="174" customFormat="1" ht="30" customHeight="1">
      <c r="A66" s="289"/>
      <c r="B66" s="747"/>
      <c r="C66" s="747"/>
      <c r="D66" s="523" t="s">
        <v>629</v>
      </c>
      <c r="E66" s="181">
        <v>4137000</v>
      </c>
      <c r="F66" s="182">
        <v>2363000</v>
      </c>
      <c r="G66" s="183">
        <v>0.5711868503746677</v>
      </c>
      <c r="H66" s="167">
        <v>396290</v>
      </c>
      <c r="I66" s="278">
        <v>0.015901818400481087</v>
      </c>
      <c r="J66" s="167">
        <v>26419.333333333332</v>
      </c>
      <c r="K66" s="278">
        <v>0.006386109096768995</v>
      </c>
      <c r="L66" s="278">
        <v>0.011180420369586682</v>
      </c>
      <c r="M66" s="790"/>
      <c r="N66" s="503" t="s">
        <v>374</v>
      </c>
      <c r="O66" s="534" t="s">
        <v>78</v>
      </c>
      <c r="P66" s="269">
        <v>0.1</v>
      </c>
      <c r="Q66" s="159" t="s">
        <v>440</v>
      </c>
      <c r="S66" s="288"/>
    </row>
    <row r="67" spans="1:19" s="174" customFormat="1" ht="30" customHeight="1">
      <c r="A67" s="289"/>
      <c r="B67" s="747"/>
      <c r="C67" s="748"/>
      <c r="D67" s="508" t="s">
        <v>512</v>
      </c>
      <c r="E67" s="181">
        <v>10996000</v>
      </c>
      <c r="F67" s="182">
        <v>5904852</v>
      </c>
      <c r="G67" s="183">
        <v>0.537</v>
      </c>
      <c r="H67" s="167">
        <v>275430</v>
      </c>
      <c r="I67" s="278">
        <v>0.011052102859129694</v>
      </c>
      <c r="J67" s="167">
        <v>18362</v>
      </c>
      <c r="K67" s="278">
        <v>0.001669879956347763</v>
      </c>
      <c r="L67" s="278">
        <v>0.0031096461012062623</v>
      </c>
      <c r="M67" s="618" t="s">
        <v>515</v>
      </c>
      <c r="N67" s="503" t="s">
        <v>145</v>
      </c>
      <c r="O67" s="534" t="s">
        <v>78</v>
      </c>
      <c r="P67" s="269">
        <v>0.014</v>
      </c>
      <c r="Q67" s="159" t="s">
        <v>440</v>
      </c>
      <c r="S67" s="288"/>
    </row>
    <row r="68" spans="1:19" s="174" customFormat="1" ht="30" customHeight="1">
      <c r="A68" s="289"/>
      <c r="B68" s="747"/>
      <c r="C68" s="746" t="s">
        <v>70</v>
      </c>
      <c r="D68" s="523" t="s">
        <v>341</v>
      </c>
      <c r="E68" s="181">
        <v>13000000</v>
      </c>
      <c r="F68" s="182">
        <v>2777977</v>
      </c>
      <c r="G68" s="183">
        <v>0.21369053846153846</v>
      </c>
      <c r="H68" s="167">
        <v>668567</v>
      </c>
      <c r="I68" s="278">
        <v>0.02682740170722057</v>
      </c>
      <c r="J68" s="167">
        <v>44571.13333333333</v>
      </c>
      <c r="K68" s="278">
        <v>0.003428548717948718</v>
      </c>
      <c r="L68" s="278">
        <v>0.01604445729152305</v>
      </c>
      <c r="M68" s="787" t="s">
        <v>455</v>
      </c>
      <c r="N68" s="503" t="s">
        <v>369</v>
      </c>
      <c r="O68" s="534" t="s">
        <v>185</v>
      </c>
      <c r="P68" s="269">
        <v>0.116</v>
      </c>
      <c r="Q68" s="159" t="s">
        <v>440</v>
      </c>
      <c r="S68" s="288"/>
    </row>
    <row r="69" spans="1:19" s="174" customFormat="1" ht="30" customHeight="1">
      <c r="A69" s="511"/>
      <c r="B69" s="747"/>
      <c r="C69" s="747"/>
      <c r="D69" s="509" t="s">
        <v>342</v>
      </c>
      <c r="E69" s="180">
        <v>5430000</v>
      </c>
      <c r="F69" s="178">
        <v>1880000</v>
      </c>
      <c r="G69" s="179">
        <v>0.3462246777163904</v>
      </c>
      <c r="H69" s="166">
        <v>170519</v>
      </c>
      <c r="I69" s="276">
        <v>0.006842368396456218</v>
      </c>
      <c r="J69" s="166">
        <v>11367.933333333332</v>
      </c>
      <c r="K69" s="276">
        <v>0.0020935420503376302</v>
      </c>
      <c r="L69" s="276">
        <v>0.0060467730496453894</v>
      </c>
      <c r="M69" s="788"/>
      <c r="N69" s="502" t="s">
        <v>374</v>
      </c>
      <c r="O69" s="535" t="s">
        <v>78</v>
      </c>
      <c r="P69" s="269">
        <v>0.127</v>
      </c>
      <c r="Q69" s="159" t="s">
        <v>440</v>
      </c>
      <c r="S69" s="288"/>
    </row>
    <row r="70" spans="1:19" s="174" customFormat="1" ht="30" customHeight="1">
      <c r="A70" s="511"/>
      <c r="B70" s="747"/>
      <c r="C70" s="747"/>
      <c r="D70" s="509" t="s">
        <v>478</v>
      </c>
      <c r="E70" s="180">
        <v>7220000</v>
      </c>
      <c r="F70" s="178">
        <v>4980000</v>
      </c>
      <c r="G70" s="179">
        <v>0.6897506925207756</v>
      </c>
      <c r="H70" s="166">
        <v>1108787</v>
      </c>
      <c r="I70" s="276">
        <v>0.04449198697624019</v>
      </c>
      <c r="J70" s="166">
        <v>73919.13333333333</v>
      </c>
      <c r="K70" s="276">
        <v>0.010238107109879963</v>
      </c>
      <c r="L70" s="276">
        <v>0.014843199464524766</v>
      </c>
      <c r="M70" s="788"/>
      <c r="N70" s="502" t="s">
        <v>62</v>
      </c>
      <c r="O70" s="535" t="s">
        <v>185</v>
      </c>
      <c r="P70" s="269">
        <v>0.048</v>
      </c>
      <c r="Q70" s="159" t="s">
        <v>440</v>
      </c>
      <c r="S70" s="288"/>
    </row>
    <row r="71" spans="1:19" s="275" customFormat="1" ht="30" customHeight="1">
      <c r="A71" s="511"/>
      <c r="B71" s="748"/>
      <c r="C71" s="748"/>
      <c r="D71" s="509" t="s">
        <v>441</v>
      </c>
      <c r="E71" s="180">
        <v>6000000</v>
      </c>
      <c r="F71" s="178">
        <v>1002000</v>
      </c>
      <c r="G71" s="179">
        <v>0.167</v>
      </c>
      <c r="H71" s="166">
        <v>236553</v>
      </c>
      <c r="I71" s="276">
        <v>0.009492096313530502</v>
      </c>
      <c r="J71" s="166">
        <v>15770.2</v>
      </c>
      <c r="K71" s="276">
        <v>0.002628366666666667</v>
      </c>
      <c r="L71" s="276">
        <v>0.01573872255489022</v>
      </c>
      <c r="M71" s="789"/>
      <c r="N71" s="502" t="s">
        <v>635</v>
      </c>
      <c r="O71" s="535" t="s">
        <v>185</v>
      </c>
      <c r="P71" s="269">
        <v>0.148</v>
      </c>
      <c r="Q71" s="159" t="s">
        <v>440</v>
      </c>
      <c r="S71" s="288"/>
    </row>
    <row r="72" spans="1:19" s="174" customFormat="1" ht="12" customHeight="1">
      <c r="A72" s="194"/>
      <c r="B72" s="184"/>
      <c r="C72" s="184"/>
      <c r="D72" s="185"/>
      <c r="E72" s="186"/>
      <c r="F72" s="187"/>
      <c r="G72" s="188"/>
      <c r="H72" s="189"/>
      <c r="I72" s="190"/>
      <c r="J72" s="189"/>
      <c r="K72" s="190"/>
      <c r="L72" s="190"/>
      <c r="M72" s="191"/>
      <c r="N72" s="192"/>
      <c r="O72" s="518"/>
      <c r="P72" s="261"/>
      <c r="Q72" s="193"/>
      <c r="R72" s="194"/>
      <c r="S72" s="288"/>
    </row>
    <row r="73" spans="1:19" s="174" customFormat="1" ht="30" customHeight="1">
      <c r="A73" s="194"/>
      <c r="B73" s="796" t="s">
        <v>15</v>
      </c>
      <c r="C73" s="797"/>
      <c r="D73" s="797"/>
      <c r="E73" s="654">
        <v>398640000</v>
      </c>
      <c r="F73" s="655">
        <v>126801273</v>
      </c>
      <c r="G73" s="646">
        <v>0.31808467037928956</v>
      </c>
      <c r="H73" s="656">
        <v>24921049.28</v>
      </c>
      <c r="I73" s="657">
        <v>1</v>
      </c>
      <c r="J73" s="658">
        <v>1661403.2853333333</v>
      </c>
      <c r="K73" s="657">
        <v>0.0041676783196200416</v>
      </c>
      <c r="L73" s="657">
        <v>0.013102418028037726</v>
      </c>
      <c r="M73" s="659" t="s">
        <v>196</v>
      </c>
      <c r="N73" s="659" t="s">
        <v>196</v>
      </c>
      <c r="O73" s="660" t="s">
        <v>630</v>
      </c>
      <c r="P73" s="661">
        <v>0.034</v>
      </c>
      <c r="Q73" s="660" t="s">
        <v>630</v>
      </c>
      <c r="S73" s="288"/>
    </row>
    <row r="74" spans="2:17" ht="12" customHeight="1">
      <c r="B74" s="195"/>
      <c r="C74" s="798"/>
      <c r="D74" s="798"/>
      <c r="E74" s="798"/>
      <c r="F74" s="798"/>
      <c r="G74" s="798"/>
      <c r="H74" s="798"/>
      <c r="I74" s="798"/>
      <c r="J74" s="798"/>
      <c r="K74" s="798"/>
      <c r="L74" s="798"/>
      <c r="M74" s="798"/>
      <c r="N74" s="798"/>
      <c r="O74" s="798"/>
      <c r="P74" s="798"/>
      <c r="Q74" s="798"/>
    </row>
    <row r="75" spans="2:18" ht="49.5" customHeight="1">
      <c r="B75" s="740" t="s">
        <v>268</v>
      </c>
      <c r="C75" s="740"/>
      <c r="D75" s="743" t="s">
        <v>379</v>
      </c>
      <c r="E75" s="743"/>
      <c r="F75" s="743"/>
      <c r="G75" s="743"/>
      <c r="H75" s="743"/>
      <c r="I75" s="743"/>
      <c r="J75" s="743"/>
      <c r="K75" s="743"/>
      <c r="L75" s="743"/>
      <c r="M75" s="743"/>
      <c r="N75" s="743"/>
      <c r="O75" s="743"/>
      <c r="P75" s="743"/>
      <c r="Q75" s="743"/>
      <c r="R75" s="771"/>
    </row>
    <row r="76" spans="2:17" ht="19.5" customHeight="1">
      <c r="B76" s="740" t="s">
        <v>269</v>
      </c>
      <c r="C76" s="740"/>
      <c r="D76" s="743" t="s">
        <v>345</v>
      </c>
      <c r="E76" s="743"/>
      <c r="F76" s="743"/>
      <c r="G76" s="743"/>
      <c r="H76" s="743"/>
      <c r="I76" s="743"/>
      <c r="J76" s="743"/>
      <c r="K76" s="743"/>
      <c r="L76" s="743"/>
      <c r="M76" s="743"/>
      <c r="N76" s="743"/>
      <c r="O76" s="274"/>
      <c r="P76" s="274"/>
      <c r="Q76" s="274"/>
    </row>
    <row r="77" spans="2:18" ht="49.5" customHeight="1">
      <c r="B77" s="740" t="s">
        <v>270</v>
      </c>
      <c r="C77" s="740"/>
      <c r="D77" s="743" t="s">
        <v>636</v>
      </c>
      <c r="E77" s="743"/>
      <c r="F77" s="743"/>
      <c r="G77" s="743"/>
      <c r="H77" s="743"/>
      <c r="I77" s="743"/>
      <c r="J77" s="743"/>
      <c r="K77" s="743"/>
      <c r="L77" s="743"/>
      <c r="M77" s="743"/>
      <c r="N77" s="743"/>
      <c r="O77" s="743"/>
      <c r="P77" s="743"/>
      <c r="Q77" s="743"/>
      <c r="R77" s="771"/>
    </row>
    <row r="78" spans="2:17" ht="19.5" customHeight="1">
      <c r="B78" s="740" t="s">
        <v>271</v>
      </c>
      <c r="C78" s="740"/>
      <c r="D78" s="743" t="s">
        <v>177</v>
      </c>
      <c r="E78" s="743"/>
      <c r="F78" s="743"/>
      <c r="G78" s="743"/>
      <c r="H78" s="743"/>
      <c r="I78" s="743"/>
      <c r="J78" s="743"/>
      <c r="K78" s="743"/>
      <c r="L78" s="743"/>
      <c r="M78" s="743"/>
      <c r="N78" s="743"/>
      <c r="O78" s="743"/>
      <c r="P78" s="743"/>
      <c r="Q78" s="743"/>
    </row>
    <row r="79" spans="2:17" ht="19.5" customHeight="1">
      <c r="B79" s="740" t="s">
        <v>272</v>
      </c>
      <c r="C79" s="740"/>
      <c r="D79" s="743" t="s">
        <v>176</v>
      </c>
      <c r="E79" s="743"/>
      <c r="F79" s="743"/>
      <c r="G79" s="743"/>
      <c r="H79" s="743"/>
      <c r="I79" s="743"/>
      <c r="J79" s="743"/>
      <c r="K79" s="743"/>
      <c r="L79" s="743"/>
      <c r="M79" s="743"/>
      <c r="N79" s="743"/>
      <c r="O79" s="743"/>
      <c r="P79" s="743"/>
      <c r="Q79" s="743"/>
    </row>
    <row r="80" spans="2:17" ht="19.5" customHeight="1">
      <c r="B80" s="740" t="s">
        <v>273</v>
      </c>
      <c r="C80" s="740"/>
      <c r="D80" s="743" t="s">
        <v>144</v>
      </c>
      <c r="E80" s="743"/>
      <c r="F80" s="743"/>
      <c r="G80" s="743"/>
      <c r="H80" s="743"/>
      <c r="I80" s="743"/>
      <c r="J80" s="743"/>
      <c r="K80" s="743"/>
      <c r="L80" s="743"/>
      <c r="M80" s="743"/>
      <c r="N80" s="743"/>
      <c r="O80" s="743"/>
      <c r="P80" s="743"/>
      <c r="Q80" s="743"/>
    </row>
    <row r="81" spans="3:14" ht="11.25">
      <c r="C81" s="505"/>
      <c r="D81" s="505"/>
      <c r="E81" s="505"/>
      <c r="F81" s="505"/>
      <c r="G81" s="505"/>
      <c r="H81" s="505"/>
      <c r="I81" s="505"/>
      <c r="J81" s="505"/>
      <c r="K81" s="505"/>
      <c r="L81" s="505"/>
      <c r="M81" s="505"/>
      <c r="N81" s="505"/>
    </row>
    <row r="83" spans="2:14" ht="16.5" customHeight="1">
      <c r="B83" s="791"/>
      <c r="C83" s="791"/>
      <c r="D83" s="792"/>
      <c r="E83" s="792"/>
      <c r="F83" s="792"/>
      <c r="G83" s="792"/>
      <c r="H83" s="792"/>
      <c r="I83" s="792"/>
      <c r="J83" s="792"/>
      <c r="K83" s="792"/>
      <c r="L83" s="792"/>
      <c r="M83" s="792"/>
      <c r="N83" s="792"/>
    </row>
  </sheetData>
  <sheetProtection/>
  <mergeCells count="73">
    <mergeCell ref="O3:Q3"/>
    <mergeCell ref="B4:B8"/>
    <mergeCell ref="C4:C8"/>
    <mergeCell ref="D4:D8"/>
    <mergeCell ref="E4:G4"/>
    <mergeCell ref="H4:N4"/>
    <mergeCell ref="O4:O8"/>
    <mergeCell ref="P4:P8"/>
    <mergeCell ref="Q4:Q8"/>
    <mergeCell ref="N5:N8"/>
    <mergeCell ref="K6:L6"/>
    <mergeCell ref="K7:K8"/>
    <mergeCell ref="L7:L8"/>
    <mergeCell ref="M3:N3"/>
    <mergeCell ref="F5:F7"/>
    <mergeCell ref="G5:G7"/>
    <mergeCell ref="I5:I7"/>
    <mergeCell ref="J5:L5"/>
    <mergeCell ref="M5:M8"/>
    <mergeCell ref="M24:M25"/>
    <mergeCell ref="B9:B38"/>
    <mergeCell ref="C9:C33"/>
    <mergeCell ref="M9:M10"/>
    <mergeCell ref="C34:C38"/>
    <mergeCell ref="M34:M35"/>
    <mergeCell ref="M37:M38"/>
    <mergeCell ref="N9:N10"/>
    <mergeCell ref="M13:M14"/>
    <mergeCell ref="M16:M17"/>
    <mergeCell ref="N16:N17"/>
    <mergeCell ref="M27:M30"/>
    <mergeCell ref="O16:O17"/>
    <mergeCell ref="P16:P17"/>
    <mergeCell ref="M19:M21"/>
    <mergeCell ref="O20:O21"/>
    <mergeCell ref="P20:P21"/>
    <mergeCell ref="B78:C78"/>
    <mergeCell ref="D78:Q78"/>
    <mergeCell ref="B79:C79"/>
    <mergeCell ref="D79:Q79"/>
    <mergeCell ref="O45:O46"/>
    <mergeCell ref="P45:P46"/>
    <mergeCell ref="M47:M48"/>
    <mergeCell ref="M49:M50"/>
    <mergeCell ref="M51:M54"/>
    <mergeCell ref="M45:M46"/>
    <mergeCell ref="N45:N46"/>
    <mergeCell ref="B83:C83"/>
    <mergeCell ref="D83:N83"/>
    <mergeCell ref="B57:B71"/>
    <mergeCell ref="C57:C67"/>
    <mergeCell ref="N59:N60"/>
    <mergeCell ref="N61:N62"/>
    <mergeCell ref="B80:C80"/>
    <mergeCell ref="B77:C77"/>
    <mergeCell ref="B73:D73"/>
    <mergeCell ref="C74:Q74"/>
    <mergeCell ref="B75:C75"/>
    <mergeCell ref="D75:R75"/>
    <mergeCell ref="B76:C76"/>
    <mergeCell ref="D76:N76"/>
    <mergeCell ref="D80:Q80"/>
    <mergeCell ref="D77:R77"/>
    <mergeCell ref="B39:B44"/>
    <mergeCell ref="C39:C44"/>
    <mergeCell ref="C68:C71"/>
    <mergeCell ref="M68:M71"/>
    <mergeCell ref="C52:C56"/>
    <mergeCell ref="M56:M62"/>
    <mergeCell ref="C45:C51"/>
    <mergeCell ref="M43:M44"/>
    <mergeCell ref="B45:B56"/>
    <mergeCell ref="M65:M66"/>
  </mergeCells>
  <printOptions/>
  <pageMargins left="0.7874015748031497" right="0.7874015748031497" top="0.5905511811023623" bottom="0.3937007874015748" header="0.5118110236220472" footer="0.1968503937007874"/>
  <pageSetup fitToHeight="2" fitToWidth="1" horizontalDpi="600" verticalDpi="600" orientation="landscape" paperSize="9" scale="46" r:id="rId1"/>
  <headerFooter alignWithMargins="0">
    <oddFooter>&amp;R&amp;16&amp;P</oddFooter>
    <firstFooter>&amp;R4</firstFooter>
  </headerFooter>
  <rowBreaks count="1" manualBreakCount="1">
    <brk id="41" max="17" man="1"/>
  </rowBreaks>
</worksheet>
</file>

<file path=xl/worksheets/sheet8.xml><?xml version="1.0" encoding="utf-8"?>
<worksheet xmlns="http://schemas.openxmlformats.org/spreadsheetml/2006/main" xmlns:r="http://schemas.openxmlformats.org/officeDocument/2006/relationships">
  <sheetPr>
    <pageSetUpPr fitToPage="1"/>
  </sheetPr>
  <dimension ref="A1:S74"/>
  <sheetViews>
    <sheetView view="pageBreakPreview" zoomScale="70" zoomScaleNormal="75" zoomScaleSheetLayoutView="70" zoomScalePageLayoutView="0" workbookViewId="0" topLeftCell="A1">
      <selection activeCell="A1" sqref="A1"/>
    </sheetView>
  </sheetViews>
  <sheetFormatPr defaultColWidth="9.33203125" defaultRowHeight="11.25"/>
  <cols>
    <col min="1" max="1" width="5.83203125" style="298" customWidth="1"/>
    <col min="2" max="3" width="5.33203125" style="298" customWidth="1"/>
    <col min="4" max="4" width="18.83203125" style="330" customWidth="1"/>
    <col min="5" max="5" width="50.83203125" style="525" customWidth="1"/>
    <col min="6" max="6" width="24.33203125" style="298" customWidth="1"/>
    <col min="7" max="7" width="15.33203125" style="506" customWidth="1"/>
    <col min="8" max="8" width="24.33203125" style="298" customWidth="1"/>
    <col min="9" max="9" width="15.33203125" style="506" customWidth="1"/>
    <col min="10" max="10" width="24.33203125" style="298" customWidth="1"/>
    <col min="11" max="11" width="15.33203125" style="298" customWidth="1"/>
    <col min="12" max="13" width="13.66015625" style="298" customWidth="1"/>
    <col min="14" max="14" width="27.33203125" style="298" customWidth="1"/>
    <col min="15" max="15" width="30.16015625" style="298" bestFit="1" customWidth="1"/>
    <col min="16" max="16" width="9.33203125" style="298" customWidth="1"/>
    <col min="17" max="17" width="16" style="298" bestFit="1" customWidth="1"/>
    <col min="18" max="18" width="20.66015625" style="298" bestFit="1" customWidth="1"/>
    <col min="19" max="19" width="16" style="298" bestFit="1" customWidth="1"/>
    <col min="20" max="16384" width="9.33203125" style="298" customWidth="1"/>
  </cols>
  <sheetData>
    <row r="1" spans="1:3" ht="24" customHeight="1">
      <c r="A1" s="629" t="s">
        <v>664</v>
      </c>
      <c r="B1" s="1"/>
      <c r="C1" s="1"/>
    </row>
    <row r="2" spans="8:15" ht="18" customHeight="1">
      <c r="H2" s="298" t="s">
        <v>665</v>
      </c>
      <c r="N2" s="836" t="s">
        <v>905</v>
      </c>
      <c r="O2" s="836"/>
    </row>
    <row r="3" spans="2:15" ht="20.25" customHeight="1">
      <c r="B3" s="758" t="s">
        <v>48</v>
      </c>
      <c r="C3" s="758" t="s">
        <v>66</v>
      </c>
      <c r="D3" s="778" t="s">
        <v>282</v>
      </c>
      <c r="E3" s="785"/>
      <c r="F3" s="837" t="s">
        <v>56</v>
      </c>
      <c r="G3" s="841"/>
      <c r="H3" s="781" t="s">
        <v>666</v>
      </c>
      <c r="I3" s="782"/>
      <c r="J3" s="837" t="s">
        <v>667</v>
      </c>
      <c r="K3" s="838"/>
      <c r="L3" s="838"/>
      <c r="M3" s="838"/>
      <c r="N3" s="838"/>
      <c r="O3" s="839"/>
    </row>
    <row r="4" spans="2:15" ht="20.25" customHeight="1">
      <c r="B4" s="759"/>
      <c r="C4" s="759"/>
      <c r="D4" s="779"/>
      <c r="E4" s="786"/>
      <c r="F4" s="524" t="s">
        <v>668</v>
      </c>
      <c r="G4" s="761" t="s">
        <v>669</v>
      </c>
      <c r="H4" s="490"/>
      <c r="I4" s="761" t="s">
        <v>669</v>
      </c>
      <c r="J4" s="490"/>
      <c r="K4" s="761" t="s">
        <v>669</v>
      </c>
      <c r="L4" s="764" t="s">
        <v>670</v>
      </c>
      <c r="M4" s="765"/>
      <c r="N4" s="764" t="s">
        <v>671</v>
      </c>
      <c r="O4" s="765"/>
    </row>
    <row r="5" spans="2:15" ht="21" customHeight="1">
      <c r="B5" s="759"/>
      <c r="C5" s="759"/>
      <c r="D5" s="779"/>
      <c r="E5" s="786"/>
      <c r="F5" s="490"/>
      <c r="G5" s="762"/>
      <c r="H5" s="490"/>
      <c r="I5" s="762"/>
      <c r="J5" s="490"/>
      <c r="K5" s="762"/>
      <c r="L5" s="762" t="s">
        <v>672</v>
      </c>
      <c r="M5" s="762" t="s">
        <v>673</v>
      </c>
      <c r="N5" s="490" t="s">
        <v>674</v>
      </c>
      <c r="O5" s="490" t="s">
        <v>675</v>
      </c>
    </row>
    <row r="6" spans="2:15" ht="21" customHeight="1">
      <c r="B6" s="759"/>
      <c r="C6" s="759"/>
      <c r="D6" s="779"/>
      <c r="E6" s="786"/>
      <c r="F6" s="490"/>
      <c r="G6" s="762"/>
      <c r="H6" s="490"/>
      <c r="I6" s="762"/>
      <c r="J6" s="490"/>
      <c r="K6" s="762"/>
      <c r="L6" s="762"/>
      <c r="M6" s="762"/>
      <c r="N6" s="490" t="s">
        <v>676</v>
      </c>
      <c r="O6" s="490" t="s">
        <v>677</v>
      </c>
    </row>
    <row r="7" spans="2:15" ht="20.25" customHeight="1">
      <c r="B7" s="760"/>
      <c r="C7" s="760"/>
      <c r="D7" s="780"/>
      <c r="E7" s="840"/>
      <c r="F7" s="491" t="s">
        <v>678</v>
      </c>
      <c r="G7" s="763"/>
      <c r="H7" s="491" t="s">
        <v>678</v>
      </c>
      <c r="I7" s="763"/>
      <c r="J7" s="491" t="s">
        <v>678</v>
      </c>
      <c r="K7" s="763"/>
      <c r="L7" s="491" t="s">
        <v>679</v>
      </c>
      <c r="M7" s="491" t="s">
        <v>680</v>
      </c>
      <c r="N7" s="491" t="s">
        <v>678</v>
      </c>
      <c r="O7" s="491" t="s">
        <v>678</v>
      </c>
    </row>
    <row r="8" spans="2:15" s="70" customFormat="1" ht="26.25" customHeight="1">
      <c r="B8" s="812" t="s">
        <v>49</v>
      </c>
      <c r="C8" s="812" t="s">
        <v>69</v>
      </c>
      <c r="D8" s="832" t="s">
        <v>240</v>
      </c>
      <c r="E8" s="833"/>
      <c r="F8" s="331">
        <v>16276000000</v>
      </c>
      <c r="G8" s="332">
        <v>0.04082881798113586</v>
      </c>
      <c r="H8" s="180">
        <v>14809990017</v>
      </c>
      <c r="I8" s="332">
        <v>0.0383592242354051</v>
      </c>
      <c r="J8" s="331">
        <v>11700000000</v>
      </c>
      <c r="K8" s="332">
        <v>0.032036011762966374</v>
      </c>
      <c r="L8" s="332">
        <v>0.7188498402555911</v>
      </c>
      <c r="M8" s="332">
        <v>0.7900072847159165</v>
      </c>
      <c r="N8" s="333">
        <v>-4576000000</v>
      </c>
      <c r="O8" s="333">
        <v>-3109990017</v>
      </c>
    </row>
    <row r="9" spans="2:15" s="70" customFormat="1" ht="26.25" customHeight="1">
      <c r="B9" s="834"/>
      <c r="C9" s="813"/>
      <c r="D9" s="832" t="s">
        <v>241</v>
      </c>
      <c r="E9" s="833"/>
      <c r="F9" s="331">
        <v>2874000000</v>
      </c>
      <c r="G9" s="332">
        <v>0.007209512341962673</v>
      </c>
      <c r="H9" s="180">
        <v>2458010311</v>
      </c>
      <c r="I9" s="332">
        <v>0.0063664707798153026</v>
      </c>
      <c r="J9" s="331">
        <v>2250000000</v>
      </c>
      <c r="K9" s="332">
        <v>0.006160771492878148</v>
      </c>
      <c r="L9" s="332">
        <v>0.7828810020876826</v>
      </c>
      <c r="M9" s="332">
        <v>0.9153745165066559</v>
      </c>
      <c r="N9" s="333">
        <v>-624000000</v>
      </c>
      <c r="O9" s="333">
        <v>-208010311</v>
      </c>
    </row>
    <row r="10" spans="2:15" s="70" customFormat="1" ht="26.25" customHeight="1">
      <c r="B10" s="834"/>
      <c r="C10" s="813"/>
      <c r="D10" s="832" t="s">
        <v>242</v>
      </c>
      <c r="E10" s="833"/>
      <c r="F10" s="331">
        <v>2100000000</v>
      </c>
      <c r="G10" s="332">
        <v>0.00526791089704997</v>
      </c>
      <c r="H10" s="180">
        <v>1980195848</v>
      </c>
      <c r="I10" s="332">
        <v>0.0051288877626695945</v>
      </c>
      <c r="J10" s="331">
        <v>2200000000</v>
      </c>
      <c r="K10" s="332">
        <v>0.006023865459703078</v>
      </c>
      <c r="L10" s="332">
        <v>1.0476190476190477</v>
      </c>
      <c r="M10" s="332">
        <v>1.1110012185016964</v>
      </c>
      <c r="N10" s="333">
        <v>100000000</v>
      </c>
      <c r="O10" s="333">
        <v>219804152</v>
      </c>
    </row>
    <row r="11" spans="2:19" s="70" customFormat="1" ht="26.25" customHeight="1">
      <c r="B11" s="834"/>
      <c r="C11" s="813"/>
      <c r="D11" s="832" t="s">
        <v>243</v>
      </c>
      <c r="E11" s="833"/>
      <c r="F11" s="331">
        <v>2420000000</v>
      </c>
      <c r="G11" s="332">
        <v>0.006070640176600441</v>
      </c>
      <c r="H11" s="180">
        <v>2398551880</v>
      </c>
      <c r="I11" s="332">
        <v>0.006212468023243805</v>
      </c>
      <c r="J11" s="331">
        <v>2970000000</v>
      </c>
      <c r="K11" s="332">
        <v>0.008132218370599156</v>
      </c>
      <c r="L11" s="332">
        <v>1.2272727272727273</v>
      </c>
      <c r="M11" s="332">
        <v>1.2382471376854272</v>
      </c>
      <c r="N11" s="333">
        <v>550000000</v>
      </c>
      <c r="O11" s="333">
        <v>571448120</v>
      </c>
      <c r="Q11" s="538"/>
      <c r="R11" s="538"/>
      <c r="S11" s="538"/>
    </row>
    <row r="12" spans="2:15" s="70" customFormat="1" ht="26.25" customHeight="1">
      <c r="B12" s="834"/>
      <c r="C12" s="813"/>
      <c r="D12" s="832" t="s">
        <v>222</v>
      </c>
      <c r="E12" s="833"/>
      <c r="F12" s="331">
        <v>4000000000</v>
      </c>
      <c r="G12" s="332">
        <v>0.010034115994380895</v>
      </c>
      <c r="H12" s="180">
        <v>3421259487</v>
      </c>
      <c r="I12" s="332">
        <v>0.008861373956275235</v>
      </c>
      <c r="J12" s="331">
        <v>3090000000</v>
      </c>
      <c r="K12" s="332">
        <v>0.008460792850219324</v>
      </c>
      <c r="L12" s="332">
        <v>0.7725</v>
      </c>
      <c r="M12" s="332">
        <v>0.9031761582952974</v>
      </c>
      <c r="N12" s="333">
        <v>-910000000</v>
      </c>
      <c r="O12" s="333">
        <v>-331259487</v>
      </c>
    </row>
    <row r="13" spans="2:15" s="70" customFormat="1" ht="26.25" customHeight="1">
      <c r="B13" s="834"/>
      <c r="C13" s="813"/>
      <c r="D13" s="832" t="s">
        <v>244</v>
      </c>
      <c r="E13" s="833"/>
      <c r="F13" s="331">
        <v>11200000000</v>
      </c>
      <c r="G13" s="332">
        <v>0.028095524784266506</v>
      </c>
      <c r="H13" s="180">
        <v>10858250132</v>
      </c>
      <c r="I13" s="332">
        <v>0.028123857689262417</v>
      </c>
      <c r="J13" s="331">
        <v>11300000000</v>
      </c>
      <c r="K13" s="332">
        <v>0.03094076349756581</v>
      </c>
      <c r="L13" s="332">
        <v>1.0089285714285714</v>
      </c>
      <c r="M13" s="332">
        <v>1.0406833387175465</v>
      </c>
      <c r="N13" s="333">
        <v>100000000</v>
      </c>
      <c r="O13" s="333">
        <v>441749868</v>
      </c>
    </row>
    <row r="14" spans="2:15" s="70" customFormat="1" ht="26.25" customHeight="1">
      <c r="B14" s="834"/>
      <c r="C14" s="813"/>
      <c r="D14" s="832" t="s">
        <v>245</v>
      </c>
      <c r="E14" s="833"/>
      <c r="F14" s="331">
        <v>2920000000</v>
      </c>
      <c r="G14" s="332">
        <v>0.007324904675898054</v>
      </c>
      <c r="H14" s="180">
        <v>2683160525</v>
      </c>
      <c r="I14" s="332">
        <v>0.006949630358961658</v>
      </c>
      <c r="J14" s="331">
        <v>2700000000</v>
      </c>
      <c r="K14" s="332">
        <v>0.007392925791453777</v>
      </c>
      <c r="L14" s="332">
        <v>0.9246575342465754</v>
      </c>
      <c r="M14" s="332">
        <v>1.0062759849226688</v>
      </c>
      <c r="N14" s="333">
        <v>-220000000</v>
      </c>
      <c r="O14" s="333">
        <v>16839475</v>
      </c>
    </row>
    <row r="15" spans="2:15" s="70" customFormat="1" ht="26.25" customHeight="1">
      <c r="B15" s="834"/>
      <c r="C15" s="813"/>
      <c r="D15" s="832" t="s">
        <v>246</v>
      </c>
      <c r="E15" s="833"/>
      <c r="F15" s="331">
        <v>1800000000</v>
      </c>
      <c r="G15" s="332">
        <v>0.004515352197471403</v>
      </c>
      <c r="H15" s="180">
        <v>1773904544</v>
      </c>
      <c r="I15" s="332">
        <v>0.0045945744796176274</v>
      </c>
      <c r="J15" s="331">
        <v>1830000000</v>
      </c>
      <c r="K15" s="332">
        <v>0.00501076081420756</v>
      </c>
      <c r="L15" s="332">
        <v>1.0166666666666666</v>
      </c>
      <c r="M15" s="332">
        <v>1.031622589946982</v>
      </c>
      <c r="N15" s="333">
        <v>30000000</v>
      </c>
      <c r="O15" s="333">
        <v>56095456</v>
      </c>
    </row>
    <row r="16" spans="2:15" s="70" customFormat="1" ht="26.25" customHeight="1">
      <c r="B16" s="834"/>
      <c r="C16" s="813"/>
      <c r="D16" s="832" t="s">
        <v>682</v>
      </c>
      <c r="E16" s="833"/>
      <c r="F16" s="331">
        <v>1120000000</v>
      </c>
      <c r="G16" s="332">
        <v>0.0028095524784266506</v>
      </c>
      <c r="H16" s="180">
        <v>1141782945</v>
      </c>
      <c r="I16" s="332">
        <v>0.002957321913461234</v>
      </c>
      <c r="J16" s="331">
        <v>960000000</v>
      </c>
      <c r="K16" s="332">
        <v>0.002628595836961343</v>
      </c>
      <c r="L16" s="332">
        <v>0.8571428571428571</v>
      </c>
      <c r="M16" s="332">
        <v>0.8407902782257796</v>
      </c>
      <c r="N16" s="333">
        <v>-160000000</v>
      </c>
      <c r="O16" s="333">
        <v>-181782945</v>
      </c>
    </row>
    <row r="17" spans="2:15" s="70" customFormat="1" ht="26.25" customHeight="1">
      <c r="B17" s="834"/>
      <c r="C17" s="813"/>
      <c r="D17" s="816" t="s">
        <v>247</v>
      </c>
      <c r="E17" s="817"/>
      <c r="F17" s="331">
        <v>5100000000</v>
      </c>
      <c r="G17" s="332">
        <v>0.012793497892835641</v>
      </c>
      <c r="H17" s="180">
        <v>5281239195</v>
      </c>
      <c r="I17" s="332">
        <v>0.01367889095733854</v>
      </c>
      <c r="J17" s="331">
        <v>4660000000</v>
      </c>
      <c r="K17" s="332">
        <v>0.01275964229191652</v>
      </c>
      <c r="L17" s="332">
        <v>0.9137254901960784</v>
      </c>
      <c r="M17" s="332">
        <v>0.882368669158527</v>
      </c>
      <c r="N17" s="333">
        <v>-440000000</v>
      </c>
      <c r="O17" s="333">
        <v>-621239195</v>
      </c>
    </row>
    <row r="18" spans="2:15" s="70" customFormat="1" ht="26.25" customHeight="1">
      <c r="B18" s="834"/>
      <c r="C18" s="813"/>
      <c r="D18" s="816" t="s">
        <v>224</v>
      </c>
      <c r="E18" s="817"/>
      <c r="F18" s="331">
        <v>3500000000</v>
      </c>
      <c r="G18" s="332">
        <v>0.008779851495083283</v>
      </c>
      <c r="H18" s="180">
        <v>3085398450</v>
      </c>
      <c r="I18" s="332">
        <v>0.007991463253065429</v>
      </c>
      <c r="J18" s="331">
        <v>4370000000</v>
      </c>
      <c r="K18" s="332">
        <v>0.011965587299501115</v>
      </c>
      <c r="L18" s="332">
        <v>1.2485714285714287</v>
      </c>
      <c r="M18" s="332">
        <v>1.416348672891827</v>
      </c>
      <c r="N18" s="333">
        <v>870000000</v>
      </c>
      <c r="O18" s="333">
        <v>1284601550</v>
      </c>
    </row>
    <row r="19" spans="2:15" s="70" customFormat="1" ht="26.25" customHeight="1">
      <c r="B19" s="834"/>
      <c r="C19" s="813"/>
      <c r="D19" s="816" t="s">
        <v>248</v>
      </c>
      <c r="E19" s="817"/>
      <c r="F19" s="331">
        <v>10000000000</v>
      </c>
      <c r="G19" s="332">
        <v>0.025085289985952237</v>
      </c>
      <c r="H19" s="180">
        <v>8814573934</v>
      </c>
      <c r="I19" s="332">
        <v>0.022830550033169743</v>
      </c>
      <c r="J19" s="331">
        <v>7263000000</v>
      </c>
      <c r="K19" s="332">
        <v>0.019886970379010663</v>
      </c>
      <c r="L19" s="332">
        <v>0.7263</v>
      </c>
      <c r="M19" s="332">
        <v>0.8239762981605732</v>
      </c>
      <c r="N19" s="333">
        <v>-2737000000</v>
      </c>
      <c r="O19" s="333">
        <v>-1551573934</v>
      </c>
    </row>
    <row r="20" spans="2:15" s="70" customFormat="1" ht="26.25" customHeight="1">
      <c r="B20" s="834"/>
      <c r="C20" s="813"/>
      <c r="D20" s="816" t="s">
        <v>683</v>
      </c>
      <c r="E20" s="817"/>
      <c r="F20" s="331">
        <v>180000000</v>
      </c>
      <c r="G20" s="332">
        <v>0.0004515352197471403</v>
      </c>
      <c r="H20" s="180">
        <v>177302806</v>
      </c>
      <c r="I20" s="332">
        <v>0.00045923043061565954</v>
      </c>
      <c r="J20" s="331">
        <v>98000000</v>
      </c>
      <c r="K20" s="332">
        <v>0.0002683358250231371</v>
      </c>
      <c r="L20" s="332">
        <v>0.5444444444444444</v>
      </c>
      <c r="M20" s="332">
        <v>0.552726728983635</v>
      </c>
      <c r="N20" s="333">
        <v>-82000000</v>
      </c>
      <c r="O20" s="333">
        <v>-79302806</v>
      </c>
    </row>
    <row r="21" spans="2:15" s="70" customFormat="1" ht="26.25" customHeight="1">
      <c r="B21" s="834"/>
      <c r="C21" s="813"/>
      <c r="D21" s="816" t="s">
        <v>684</v>
      </c>
      <c r="E21" s="817"/>
      <c r="F21" s="331">
        <v>15121000000</v>
      </c>
      <c r="G21" s="332">
        <v>0.03793146698775838</v>
      </c>
      <c r="H21" s="180">
        <v>15720719483</v>
      </c>
      <c r="I21" s="332">
        <v>0.04071809657522329</v>
      </c>
      <c r="J21" s="331">
        <v>13400000000</v>
      </c>
      <c r="K21" s="332">
        <v>0.03669081689091875</v>
      </c>
      <c r="L21" s="332">
        <v>0.8861847761391443</v>
      </c>
      <c r="M21" s="332">
        <v>0.8523782906049835</v>
      </c>
      <c r="N21" s="333">
        <v>-1721000000</v>
      </c>
      <c r="O21" s="333">
        <v>-2320719483</v>
      </c>
    </row>
    <row r="22" spans="2:15" s="70" customFormat="1" ht="26.25" customHeight="1">
      <c r="B22" s="834"/>
      <c r="C22" s="813"/>
      <c r="D22" s="828" t="s">
        <v>226</v>
      </c>
      <c r="E22" s="829"/>
      <c r="F22" s="331">
        <v>710000000</v>
      </c>
      <c r="G22" s="332">
        <v>0.001781055589002609</v>
      </c>
      <c r="H22" s="180">
        <v>613863625</v>
      </c>
      <c r="I22" s="332">
        <v>0.0015899627490838456</v>
      </c>
      <c r="J22" s="331">
        <v>813000000</v>
      </c>
      <c r="K22" s="332">
        <v>0.0022260920994266373</v>
      </c>
      <c r="L22" s="332">
        <v>1.1450704225352113</v>
      </c>
      <c r="M22" s="332">
        <v>1.3243983954905294</v>
      </c>
      <c r="N22" s="333">
        <v>103000000</v>
      </c>
      <c r="O22" s="333">
        <v>199136375</v>
      </c>
    </row>
    <row r="23" spans="2:15" s="70" customFormat="1" ht="26.25" customHeight="1">
      <c r="B23" s="834"/>
      <c r="C23" s="813"/>
      <c r="D23" s="828" t="s">
        <v>167</v>
      </c>
      <c r="E23" s="829"/>
      <c r="F23" s="331">
        <v>21000000000</v>
      </c>
      <c r="G23" s="332">
        <v>0.0526791089704997</v>
      </c>
      <c r="H23" s="180">
        <v>21974636281</v>
      </c>
      <c r="I23" s="332">
        <v>0.05691631119445524</v>
      </c>
      <c r="J23" s="331">
        <v>12800000000</v>
      </c>
      <c r="K23" s="332">
        <v>0.03504794449281791</v>
      </c>
      <c r="L23" s="332">
        <v>0.6095238095238096</v>
      </c>
      <c r="M23" s="332">
        <v>0.5824897320856821</v>
      </c>
      <c r="N23" s="333">
        <v>-8200000000</v>
      </c>
      <c r="O23" s="333">
        <v>-9174636281</v>
      </c>
    </row>
    <row r="24" spans="2:15" s="70" customFormat="1" ht="26.25" customHeight="1">
      <c r="B24" s="834"/>
      <c r="C24" s="813"/>
      <c r="D24" s="816" t="s">
        <v>685</v>
      </c>
      <c r="E24" s="817"/>
      <c r="F24" s="331">
        <v>3760000000</v>
      </c>
      <c r="G24" s="332">
        <v>0.009432069034718042</v>
      </c>
      <c r="H24" s="180">
        <v>3930851577</v>
      </c>
      <c r="I24" s="332">
        <v>0.010181263924226639</v>
      </c>
      <c r="J24" s="331">
        <v>2290000000</v>
      </c>
      <c r="K24" s="332">
        <v>0.006270296319418204</v>
      </c>
      <c r="L24" s="332">
        <v>0.6090425531914894</v>
      </c>
      <c r="M24" s="332">
        <v>0.5825709658942944</v>
      </c>
      <c r="N24" s="333">
        <v>-1470000000</v>
      </c>
      <c r="O24" s="333">
        <v>-1640851577</v>
      </c>
    </row>
    <row r="25" spans="2:15" s="70" customFormat="1" ht="26.25" customHeight="1">
      <c r="B25" s="834"/>
      <c r="C25" s="813"/>
      <c r="D25" s="816" t="s">
        <v>306</v>
      </c>
      <c r="E25" s="817"/>
      <c r="F25" s="331">
        <v>1870000000</v>
      </c>
      <c r="G25" s="332">
        <v>0.004690949227373068</v>
      </c>
      <c r="H25" s="180">
        <v>1810289014</v>
      </c>
      <c r="I25" s="332">
        <v>0.0046888135737570774</v>
      </c>
      <c r="J25" s="331">
        <v>1800000000</v>
      </c>
      <c r="K25" s="332">
        <v>0.004928617194302518</v>
      </c>
      <c r="L25" s="332">
        <v>0.9625668449197861</v>
      </c>
      <c r="M25" s="332">
        <v>0.9943163694192313</v>
      </c>
      <c r="N25" s="333">
        <v>-70000000</v>
      </c>
      <c r="O25" s="333">
        <v>-10289014</v>
      </c>
    </row>
    <row r="26" spans="1:15" s="334" customFormat="1" ht="26.25" customHeight="1">
      <c r="A26" s="70"/>
      <c r="B26" s="834"/>
      <c r="C26" s="813"/>
      <c r="D26" s="816" t="s">
        <v>312</v>
      </c>
      <c r="E26" s="817"/>
      <c r="F26" s="331">
        <v>2800000000</v>
      </c>
      <c r="G26" s="332">
        <v>0.0070238811960666265</v>
      </c>
      <c r="H26" s="180">
        <v>2893834290</v>
      </c>
      <c r="I26" s="332">
        <v>0.007495294615512523</v>
      </c>
      <c r="J26" s="331">
        <v>3120000000</v>
      </c>
      <c r="K26" s="332">
        <v>0.008542936470124366</v>
      </c>
      <c r="L26" s="332">
        <v>1.1142857142857143</v>
      </c>
      <c r="M26" s="332">
        <v>1.0781543403440699</v>
      </c>
      <c r="N26" s="333">
        <v>320000000</v>
      </c>
      <c r="O26" s="333">
        <v>226165710</v>
      </c>
    </row>
    <row r="27" spans="1:15" s="334" customFormat="1" ht="26.25" customHeight="1">
      <c r="A27" s="70"/>
      <c r="B27" s="834"/>
      <c r="C27" s="813"/>
      <c r="D27" s="830" t="s">
        <v>30</v>
      </c>
      <c r="E27" s="831"/>
      <c r="F27" s="331">
        <v>8400000000</v>
      </c>
      <c r="G27" s="332">
        <v>0.02107164358819988</v>
      </c>
      <c r="H27" s="180">
        <v>8728974995</v>
      </c>
      <c r="I27" s="332">
        <v>0.022608840977887144</v>
      </c>
      <c r="J27" s="331">
        <v>6760000000</v>
      </c>
      <c r="K27" s="332">
        <v>0.01850969568526946</v>
      </c>
      <c r="L27" s="332">
        <v>0.8047619047619048</v>
      </c>
      <c r="M27" s="332">
        <v>0.7744322791475702</v>
      </c>
      <c r="N27" s="333">
        <v>-1640000000</v>
      </c>
      <c r="O27" s="333">
        <v>-1968974995</v>
      </c>
    </row>
    <row r="28" spans="1:15" s="334" customFormat="1" ht="26.25" customHeight="1">
      <c r="A28" s="70"/>
      <c r="B28" s="834"/>
      <c r="C28" s="813"/>
      <c r="D28" s="830" t="s">
        <v>686</v>
      </c>
      <c r="E28" s="831"/>
      <c r="F28" s="331">
        <v>5250000000</v>
      </c>
      <c r="G28" s="332">
        <v>0.013169777242624924</v>
      </c>
      <c r="H28" s="180">
        <v>5244204623</v>
      </c>
      <c r="I28" s="332">
        <v>0.013582968039755235</v>
      </c>
      <c r="J28" s="331">
        <v>4580000000</v>
      </c>
      <c r="K28" s="332">
        <v>0.012540592638836409</v>
      </c>
      <c r="L28" s="332">
        <v>0.8723809523809524</v>
      </c>
      <c r="M28" s="332">
        <v>0.8733450216479091</v>
      </c>
      <c r="N28" s="333">
        <v>-670000000</v>
      </c>
      <c r="O28" s="333">
        <v>-664204623</v>
      </c>
    </row>
    <row r="29" spans="1:15" s="334" customFormat="1" ht="26.25" customHeight="1">
      <c r="A29" s="70"/>
      <c r="B29" s="834"/>
      <c r="C29" s="813"/>
      <c r="D29" s="830" t="s">
        <v>687</v>
      </c>
      <c r="E29" s="831"/>
      <c r="F29" s="331">
        <v>5100000000</v>
      </c>
      <c r="G29" s="332">
        <v>0.012793497892835641</v>
      </c>
      <c r="H29" s="180">
        <v>5068243846</v>
      </c>
      <c r="I29" s="332">
        <v>0.013127213586590088</v>
      </c>
      <c r="J29" s="331">
        <v>5760000000</v>
      </c>
      <c r="K29" s="332">
        <v>0.01577157502176806</v>
      </c>
      <c r="L29" s="332">
        <v>1.1294117647058823</v>
      </c>
      <c r="M29" s="332">
        <v>1.1364883330437925</v>
      </c>
      <c r="N29" s="333">
        <v>660000000</v>
      </c>
      <c r="O29" s="333">
        <v>691756154</v>
      </c>
    </row>
    <row r="30" spans="1:15" s="334" customFormat="1" ht="26.25" customHeight="1">
      <c r="A30" s="70"/>
      <c r="B30" s="834"/>
      <c r="C30" s="813"/>
      <c r="D30" s="830" t="s">
        <v>495</v>
      </c>
      <c r="E30" s="831"/>
      <c r="F30" s="331">
        <v>15050000000</v>
      </c>
      <c r="G30" s="332">
        <v>0.037753361428858115</v>
      </c>
      <c r="H30" s="180">
        <v>15209889894</v>
      </c>
      <c r="I30" s="332">
        <v>0.03939500137205042</v>
      </c>
      <c r="J30" s="331">
        <v>10600000000</v>
      </c>
      <c r="K30" s="332">
        <v>0.02902407903311483</v>
      </c>
      <c r="L30" s="332">
        <v>0.7043189368770764</v>
      </c>
      <c r="M30" s="332">
        <v>0.6969149726837596</v>
      </c>
      <c r="N30" s="333">
        <v>-4450000000</v>
      </c>
      <c r="O30" s="333">
        <v>-4609889894</v>
      </c>
    </row>
    <row r="31" spans="1:15" s="334" customFormat="1" ht="26.25" customHeight="1">
      <c r="A31" s="70"/>
      <c r="B31" s="834"/>
      <c r="C31" s="813"/>
      <c r="D31" s="830" t="s">
        <v>428</v>
      </c>
      <c r="E31" s="831"/>
      <c r="F31" s="331">
        <v>3400000000</v>
      </c>
      <c r="G31" s="332">
        <v>0.00852899859522376</v>
      </c>
      <c r="H31" s="180">
        <v>3637070451</v>
      </c>
      <c r="I31" s="332">
        <v>0.009420344026547562</v>
      </c>
      <c r="J31" s="331">
        <v>3250000000</v>
      </c>
      <c r="K31" s="332">
        <v>0.008898892156379547</v>
      </c>
      <c r="L31" s="332">
        <v>0.9558823529411765</v>
      </c>
      <c r="M31" s="332">
        <v>0.8935763119755966</v>
      </c>
      <c r="N31" s="333">
        <v>-150000000</v>
      </c>
      <c r="O31" s="333">
        <v>-387070451</v>
      </c>
    </row>
    <row r="32" spans="2:15" s="70" customFormat="1" ht="26.25" customHeight="1">
      <c r="B32" s="834"/>
      <c r="C32" s="814"/>
      <c r="D32" s="832" t="s">
        <v>688</v>
      </c>
      <c r="E32" s="833"/>
      <c r="F32" s="331">
        <v>36000000000</v>
      </c>
      <c r="G32" s="332">
        <v>0.09030704394942805</v>
      </c>
      <c r="H32" s="180">
        <v>38388259415</v>
      </c>
      <c r="I32" s="332">
        <v>0.09942909139145885</v>
      </c>
      <c r="J32" s="331">
        <v>36800000000</v>
      </c>
      <c r="K32" s="332">
        <v>0.10076284041685149</v>
      </c>
      <c r="L32" s="332">
        <v>1.0222222222222221</v>
      </c>
      <c r="M32" s="332">
        <v>0.9586264279963838</v>
      </c>
      <c r="N32" s="333">
        <v>800000000</v>
      </c>
      <c r="O32" s="333">
        <v>-1588259415</v>
      </c>
    </row>
    <row r="33" spans="2:15" s="70" customFormat="1" ht="26.25" customHeight="1">
      <c r="B33" s="834"/>
      <c r="C33" s="812" t="s">
        <v>70</v>
      </c>
      <c r="D33" s="832" t="s">
        <v>228</v>
      </c>
      <c r="E33" s="833"/>
      <c r="F33" s="331">
        <v>12000000000</v>
      </c>
      <c r="G33" s="332">
        <v>0.030102347983142687</v>
      </c>
      <c r="H33" s="180">
        <v>11636159474</v>
      </c>
      <c r="I33" s="332">
        <v>0.030138713799924333</v>
      </c>
      <c r="J33" s="331">
        <v>12300000000</v>
      </c>
      <c r="K33" s="332">
        <v>0.03367888416106721</v>
      </c>
      <c r="L33" s="332">
        <v>1.025</v>
      </c>
      <c r="M33" s="332">
        <v>1.0570497961533867</v>
      </c>
      <c r="N33" s="333">
        <v>300000000</v>
      </c>
      <c r="O33" s="333">
        <v>663840526</v>
      </c>
    </row>
    <row r="34" spans="2:15" s="70" customFormat="1" ht="26.25" customHeight="1">
      <c r="B34" s="834"/>
      <c r="C34" s="834"/>
      <c r="D34" s="832" t="s">
        <v>250</v>
      </c>
      <c r="E34" s="833"/>
      <c r="F34" s="331">
        <v>2160000000</v>
      </c>
      <c r="G34" s="332">
        <v>0.005418422636965683</v>
      </c>
      <c r="H34" s="180">
        <v>2197589719</v>
      </c>
      <c r="I34" s="332">
        <v>0.005691957706371079</v>
      </c>
      <c r="J34" s="331">
        <v>1450000000</v>
      </c>
      <c r="K34" s="332">
        <v>0.0039702749620770285</v>
      </c>
      <c r="L34" s="332">
        <v>0.6712962962962963</v>
      </c>
      <c r="M34" s="332">
        <v>0.6598137893818569</v>
      </c>
      <c r="N34" s="333">
        <v>-710000000</v>
      </c>
      <c r="O34" s="333">
        <v>-747589719</v>
      </c>
    </row>
    <row r="35" spans="2:15" s="70" customFormat="1" ht="26.25" customHeight="1">
      <c r="B35" s="834"/>
      <c r="C35" s="834"/>
      <c r="D35" s="832" t="s">
        <v>689</v>
      </c>
      <c r="E35" s="833"/>
      <c r="F35" s="331">
        <v>4275000000</v>
      </c>
      <c r="G35" s="332">
        <v>0.010723961468994582</v>
      </c>
      <c r="H35" s="180">
        <v>4334271175</v>
      </c>
      <c r="I35" s="332">
        <v>0.011226157459122732</v>
      </c>
      <c r="J35" s="331">
        <v>3320000000</v>
      </c>
      <c r="K35" s="332">
        <v>0.009090560602824645</v>
      </c>
      <c r="L35" s="332">
        <v>0.776608187134503</v>
      </c>
      <c r="M35" s="332">
        <v>0.7659880671864053</v>
      </c>
      <c r="N35" s="333">
        <v>-955000000</v>
      </c>
      <c r="O35" s="333">
        <v>-1014271175</v>
      </c>
    </row>
    <row r="36" spans="2:15" s="70" customFormat="1" ht="26.25" customHeight="1">
      <c r="B36" s="834"/>
      <c r="C36" s="834"/>
      <c r="D36" s="832" t="s">
        <v>77</v>
      </c>
      <c r="E36" s="833"/>
      <c r="F36" s="331">
        <v>2740000000</v>
      </c>
      <c r="G36" s="332">
        <v>0.006873369456150913</v>
      </c>
      <c r="H36" s="180">
        <v>2717355218</v>
      </c>
      <c r="I36" s="332">
        <v>0.007038197731049161</v>
      </c>
      <c r="J36" s="331">
        <v>2440000000</v>
      </c>
      <c r="K36" s="332">
        <v>0.006681014418943414</v>
      </c>
      <c r="L36" s="332">
        <v>0.8905109489051095</v>
      </c>
      <c r="M36" s="332">
        <v>0.8979319243348184</v>
      </c>
      <c r="N36" s="333">
        <v>-300000000</v>
      </c>
      <c r="O36" s="333">
        <v>-277355218</v>
      </c>
    </row>
    <row r="37" spans="2:15" s="70" customFormat="1" ht="26.25" customHeight="1">
      <c r="B37" s="835"/>
      <c r="C37" s="835"/>
      <c r="D37" s="832" t="s">
        <v>475</v>
      </c>
      <c r="E37" s="833"/>
      <c r="F37" s="331">
        <v>3400000000</v>
      </c>
      <c r="G37" s="332">
        <v>0.00852899859522376</v>
      </c>
      <c r="H37" s="180">
        <v>3371277157</v>
      </c>
      <c r="I37" s="332">
        <v>0.008731915165143222</v>
      </c>
      <c r="J37" s="331">
        <v>2670000000</v>
      </c>
      <c r="K37" s="332">
        <v>0.007310782171548736</v>
      </c>
      <c r="L37" s="332">
        <v>0.7852941176470588</v>
      </c>
      <c r="M37" s="332">
        <v>0.7919847214151785</v>
      </c>
      <c r="N37" s="333">
        <v>-730000000</v>
      </c>
      <c r="O37" s="333">
        <v>-701277157</v>
      </c>
    </row>
    <row r="38" spans="2:15" s="70" customFormat="1" ht="26.25" customHeight="1">
      <c r="B38" s="812" t="s">
        <v>64</v>
      </c>
      <c r="C38" s="812" t="s">
        <v>69</v>
      </c>
      <c r="D38" s="816" t="s">
        <v>251</v>
      </c>
      <c r="E38" s="817"/>
      <c r="F38" s="331">
        <v>5880000000</v>
      </c>
      <c r="G38" s="332">
        <v>0.014750150511739916</v>
      </c>
      <c r="H38" s="180">
        <v>4547971295</v>
      </c>
      <c r="I38" s="332">
        <v>0.011779660251008711</v>
      </c>
      <c r="J38" s="331">
        <v>5980000000</v>
      </c>
      <c r="K38" s="332">
        <v>0.016373961567738366</v>
      </c>
      <c r="L38" s="332">
        <v>1.0170068027210883</v>
      </c>
      <c r="M38" s="332">
        <v>1.3148719752418754</v>
      </c>
      <c r="N38" s="333">
        <v>100000000</v>
      </c>
      <c r="O38" s="333">
        <v>1432028705</v>
      </c>
    </row>
    <row r="39" spans="2:15" s="70" customFormat="1" ht="26.25" customHeight="1">
      <c r="B39" s="813"/>
      <c r="C39" s="813"/>
      <c r="D39" s="816" t="s">
        <v>252</v>
      </c>
      <c r="E39" s="817"/>
      <c r="F39" s="331">
        <v>2350000000</v>
      </c>
      <c r="G39" s="332">
        <v>0.0058950431466987755</v>
      </c>
      <c r="H39" s="180">
        <v>2395259138</v>
      </c>
      <c r="I39" s="332">
        <v>0.006203939521294624</v>
      </c>
      <c r="J39" s="331">
        <v>1640000000</v>
      </c>
      <c r="K39" s="332">
        <v>0.004490517888142294</v>
      </c>
      <c r="L39" s="332">
        <v>0.6978723404255319</v>
      </c>
      <c r="M39" s="332">
        <v>0.6846858337713604</v>
      </c>
      <c r="N39" s="333">
        <v>-710000000</v>
      </c>
      <c r="O39" s="333">
        <v>-755259138</v>
      </c>
    </row>
    <row r="40" spans="2:15" s="70" customFormat="1" ht="26.25" customHeight="1">
      <c r="B40" s="813"/>
      <c r="C40" s="813"/>
      <c r="D40" s="816" t="s">
        <v>230</v>
      </c>
      <c r="E40" s="817"/>
      <c r="F40" s="331">
        <v>2927000000</v>
      </c>
      <c r="G40" s="332">
        <v>0.00734246437888822</v>
      </c>
      <c r="H40" s="180">
        <v>2639515615</v>
      </c>
      <c r="I40" s="332">
        <v>0.006836586063354279</v>
      </c>
      <c r="J40" s="331">
        <v>2380000000</v>
      </c>
      <c r="K40" s="332">
        <v>0.00651672717913333</v>
      </c>
      <c r="L40" s="332">
        <v>0.8131192347113085</v>
      </c>
      <c r="M40" s="332">
        <v>0.9016805911186094</v>
      </c>
      <c r="N40" s="333">
        <v>-547000000</v>
      </c>
      <c r="O40" s="333">
        <v>-259515615</v>
      </c>
    </row>
    <row r="41" spans="2:15" s="70" customFormat="1" ht="26.25" customHeight="1">
      <c r="B41" s="814"/>
      <c r="C41" s="814"/>
      <c r="D41" s="816" t="s">
        <v>232</v>
      </c>
      <c r="E41" s="817"/>
      <c r="F41" s="331">
        <v>1490000000</v>
      </c>
      <c r="G41" s="332">
        <v>0.0037377082079068833</v>
      </c>
      <c r="H41" s="180">
        <v>1489911346</v>
      </c>
      <c r="I41" s="332">
        <v>0.00385900620773445</v>
      </c>
      <c r="J41" s="331">
        <v>1730000000</v>
      </c>
      <c r="K41" s="332">
        <v>0.0047369487478574205</v>
      </c>
      <c r="L41" s="332">
        <v>1.1610738255033557</v>
      </c>
      <c r="M41" s="332">
        <v>1.1611429127273725</v>
      </c>
      <c r="N41" s="333">
        <v>240000000</v>
      </c>
      <c r="O41" s="333">
        <v>240088654</v>
      </c>
    </row>
    <row r="42" spans="2:15" s="70" customFormat="1" ht="26.25" customHeight="1">
      <c r="B42" s="812" t="s">
        <v>64</v>
      </c>
      <c r="C42" s="812" t="s">
        <v>69</v>
      </c>
      <c r="D42" s="816" t="s">
        <v>253</v>
      </c>
      <c r="E42" s="817"/>
      <c r="F42" s="331">
        <v>8100000000</v>
      </c>
      <c r="G42" s="332">
        <v>0.020319084888621313</v>
      </c>
      <c r="H42" s="180">
        <v>7147644956</v>
      </c>
      <c r="I42" s="332">
        <v>0.018513052021476337</v>
      </c>
      <c r="J42" s="331">
        <v>7400000000</v>
      </c>
      <c r="K42" s="332">
        <v>0.020262092909910354</v>
      </c>
      <c r="L42" s="332">
        <v>0.9135802469135802</v>
      </c>
      <c r="M42" s="332">
        <v>1.0353060407383783</v>
      </c>
      <c r="N42" s="333">
        <v>-700000000</v>
      </c>
      <c r="O42" s="333">
        <v>252355044</v>
      </c>
    </row>
    <row r="43" spans="2:15" s="70" customFormat="1" ht="26.25" customHeight="1">
      <c r="B43" s="813"/>
      <c r="C43" s="813"/>
      <c r="D43" s="816" t="s">
        <v>234</v>
      </c>
      <c r="E43" s="817"/>
      <c r="F43" s="331">
        <v>3250000000</v>
      </c>
      <c r="G43" s="332">
        <v>0.008152719245434478</v>
      </c>
      <c r="H43" s="180">
        <v>3094556066</v>
      </c>
      <c r="I43" s="332">
        <v>0.008015182313321547</v>
      </c>
      <c r="J43" s="331">
        <v>4420000000</v>
      </c>
      <c r="K43" s="332">
        <v>0.012102493332676184</v>
      </c>
      <c r="L43" s="332">
        <v>1.36</v>
      </c>
      <c r="M43" s="332">
        <v>1.4283147261614357</v>
      </c>
      <c r="N43" s="333">
        <v>1170000000</v>
      </c>
      <c r="O43" s="333">
        <v>1325443934</v>
      </c>
    </row>
    <row r="44" spans="2:15" s="70" customFormat="1" ht="26.25" customHeight="1">
      <c r="B44" s="813"/>
      <c r="C44" s="813"/>
      <c r="D44" s="816" t="s">
        <v>477</v>
      </c>
      <c r="E44" s="817"/>
      <c r="F44" s="331">
        <v>888000000</v>
      </c>
      <c r="G44" s="332">
        <v>0.0022275737507525587</v>
      </c>
      <c r="H44" s="180">
        <v>783132191</v>
      </c>
      <c r="I44" s="332">
        <v>0.0020283837656913054</v>
      </c>
      <c r="J44" s="331">
        <v>1050000000</v>
      </c>
      <c r="K44" s="332">
        <v>0.0028750266966764693</v>
      </c>
      <c r="L44" s="332">
        <v>1.1824324324324325</v>
      </c>
      <c r="M44" s="332">
        <v>1.3407698113638136</v>
      </c>
      <c r="N44" s="333">
        <v>162000000</v>
      </c>
      <c r="O44" s="333">
        <v>266867809</v>
      </c>
    </row>
    <row r="45" spans="2:15" s="70" customFormat="1" ht="26.25" customHeight="1">
      <c r="B45" s="813"/>
      <c r="C45" s="813"/>
      <c r="D45" s="816" t="s">
        <v>690</v>
      </c>
      <c r="E45" s="817"/>
      <c r="F45" s="331">
        <v>2300000000</v>
      </c>
      <c r="G45" s="332">
        <v>0.005769616696769015</v>
      </c>
      <c r="H45" s="180">
        <v>2190871908</v>
      </c>
      <c r="I45" s="332">
        <v>0.005674557963479674</v>
      </c>
      <c r="J45" s="331">
        <v>1840000000</v>
      </c>
      <c r="K45" s="332">
        <v>0.005038142020842575</v>
      </c>
      <c r="L45" s="332">
        <v>0.8</v>
      </c>
      <c r="M45" s="332">
        <v>0.8398482783412456</v>
      </c>
      <c r="N45" s="333">
        <v>-460000000</v>
      </c>
      <c r="O45" s="333">
        <v>-350871908</v>
      </c>
    </row>
    <row r="46" spans="2:15" s="70" customFormat="1" ht="26.25" customHeight="1">
      <c r="B46" s="813"/>
      <c r="C46" s="813"/>
      <c r="D46" s="816" t="s">
        <v>283</v>
      </c>
      <c r="E46" s="823"/>
      <c r="F46" s="331">
        <v>5831000000</v>
      </c>
      <c r="G46" s="332">
        <v>0.01462723259080875</v>
      </c>
      <c r="H46" s="180">
        <v>5531192332</v>
      </c>
      <c r="I46" s="332">
        <v>0.0143262923681106</v>
      </c>
      <c r="J46" s="331">
        <v>6240000000</v>
      </c>
      <c r="K46" s="332">
        <v>0.01708587294024873</v>
      </c>
      <c r="L46" s="332">
        <v>1.0701423426513463</v>
      </c>
      <c r="M46" s="332">
        <v>1.128147355118947</v>
      </c>
      <c r="N46" s="333">
        <v>409000000</v>
      </c>
      <c r="O46" s="333">
        <v>708807668</v>
      </c>
    </row>
    <row r="47" spans="2:15" s="70" customFormat="1" ht="26.25" customHeight="1">
      <c r="B47" s="813"/>
      <c r="C47" s="813"/>
      <c r="D47" s="816" t="s">
        <v>280</v>
      </c>
      <c r="E47" s="823"/>
      <c r="F47" s="331">
        <v>6510000000</v>
      </c>
      <c r="G47" s="332">
        <v>0.016330523780854908</v>
      </c>
      <c r="H47" s="180">
        <v>5801159717</v>
      </c>
      <c r="I47" s="332">
        <v>0.01502553250571865</v>
      </c>
      <c r="J47" s="331">
        <v>5240000000</v>
      </c>
      <c r="K47" s="332">
        <v>0.014347752276747332</v>
      </c>
      <c r="L47" s="332">
        <v>0.804915514592934</v>
      </c>
      <c r="M47" s="332">
        <v>0.9032676664020213</v>
      </c>
      <c r="N47" s="333">
        <v>-1270000000</v>
      </c>
      <c r="O47" s="333">
        <v>-561159717</v>
      </c>
    </row>
    <row r="48" spans="2:15" s="70" customFormat="1" ht="26.25" customHeight="1">
      <c r="B48" s="813"/>
      <c r="C48" s="813"/>
      <c r="D48" s="816" t="s">
        <v>53</v>
      </c>
      <c r="E48" s="817"/>
      <c r="F48" s="331">
        <v>31300000000</v>
      </c>
      <c r="G48" s="332">
        <v>0.0785169576560305</v>
      </c>
      <c r="H48" s="180">
        <v>29574967482</v>
      </c>
      <c r="I48" s="332">
        <v>0.07660186185774741</v>
      </c>
      <c r="J48" s="331">
        <v>32700000000</v>
      </c>
      <c r="K48" s="332">
        <v>0.08953654569649576</v>
      </c>
      <c r="L48" s="332">
        <v>1.0447284345047922</v>
      </c>
      <c r="M48" s="332">
        <v>1.1056647828912058</v>
      </c>
      <c r="N48" s="333">
        <v>1400000000</v>
      </c>
      <c r="O48" s="333">
        <v>3125032518</v>
      </c>
    </row>
    <row r="49" spans="2:15" s="70" customFormat="1" ht="26.25" customHeight="1">
      <c r="B49" s="813"/>
      <c r="C49" s="813"/>
      <c r="D49" s="816" t="s">
        <v>361</v>
      </c>
      <c r="E49" s="817"/>
      <c r="F49" s="331">
        <v>7000000000</v>
      </c>
      <c r="G49" s="332">
        <v>0.017559702990166567</v>
      </c>
      <c r="H49" s="180">
        <v>6958109554</v>
      </c>
      <c r="I49" s="332">
        <v>0.018022138052086748</v>
      </c>
      <c r="J49" s="331">
        <v>6880000000</v>
      </c>
      <c r="K49" s="332">
        <v>0.018838270164889627</v>
      </c>
      <c r="L49" s="332">
        <v>0.9828571428571429</v>
      </c>
      <c r="M49" s="332">
        <v>0.9887743138572607</v>
      </c>
      <c r="N49" s="333">
        <v>-120000000</v>
      </c>
      <c r="O49" s="333">
        <v>-78109554</v>
      </c>
    </row>
    <row r="50" spans="1:17" s="539" customFormat="1" ht="26.25" customHeight="1">
      <c r="A50" s="70"/>
      <c r="B50" s="813"/>
      <c r="C50" s="814"/>
      <c r="D50" s="816" t="s">
        <v>837</v>
      </c>
      <c r="E50" s="817"/>
      <c r="F50" s="331">
        <v>6090000000</v>
      </c>
      <c r="G50" s="332">
        <v>0.015276941601444913</v>
      </c>
      <c r="H50" s="180">
        <v>6287358997</v>
      </c>
      <c r="I50" s="332">
        <v>0.01628483296326146</v>
      </c>
      <c r="J50" s="331">
        <v>6270000000</v>
      </c>
      <c r="K50" s="332">
        <v>0.017168016560153772</v>
      </c>
      <c r="L50" s="332">
        <v>1.0295566502463054</v>
      </c>
      <c r="M50" s="332">
        <v>0.9972390638090997</v>
      </c>
      <c r="N50" s="333">
        <v>180000000</v>
      </c>
      <c r="O50" s="333">
        <v>-17358997</v>
      </c>
      <c r="P50" s="70"/>
      <c r="Q50" s="70"/>
    </row>
    <row r="51" spans="2:15" s="70" customFormat="1" ht="26.25" customHeight="1">
      <c r="B51" s="813"/>
      <c r="C51" s="812" t="s">
        <v>70</v>
      </c>
      <c r="D51" s="816" t="s">
        <v>254</v>
      </c>
      <c r="E51" s="817"/>
      <c r="F51" s="331">
        <v>10200000000</v>
      </c>
      <c r="G51" s="332">
        <v>0.025586995785671283</v>
      </c>
      <c r="H51" s="180">
        <v>7721627272</v>
      </c>
      <c r="I51" s="332">
        <v>0.019999718544635895</v>
      </c>
      <c r="J51" s="331">
        <v>12500000000</v>
      </c>
      <c r="K51" s="332">
        <v>0.03422650829376749</v>
      </c>
      <c r="L51" s="332">
        <v>1.2254901960784315</v>
      </c>
      <c r="M51" s="332">
        <v>1.6188297569512624</v>
      </c>
      <c r="N51" s="333">
        <v>2300000000</v>
      </c>
      <c r="O51" s="333">
        <v>4778372728</v>
      </c>
    </row>
    <row r="52" spans="2:15" s="70" customFormat="1" ht="26.25" customHeight="1">
      <c r="B52" s="813"/>
      <c r="C52" s="813"/>
      <c r="D52" s="816" t="s">
        <v>124</v>
      </c>
      <c r="E52" s="817"/>
      <c r="F52" s="331">
        <v>2100000000</v>
      </c>
      <c r="G52" s="332">
        <v>0.00526791089704997</v>
      </c>
      <c r="H52" s="180">
        <v>1872249231</v>
      </c>
      <c r="I52" s="332">
        <v>0.00484929618413353</v>
      </c>
      <c r="J52" s="331">
        <v>2540000000</v>
      </c>
      <c r="K52" s="332">
        <v>0.0069548264852935535</v>
      </c>
      <c r="L52" s="332">
        <v>1.2095238095238094</v>
      </c>
      <c r="M52" s="332">
        <v>1.3566569866573497</v>
      </c>
      <c r="N52" s="333">
        <v>440000000</v>
      </c>
      <c r="O52" s="333">
        <v>667750769</v>
      </c>
    </row>
    <row r="53" spans="2:15" s="70" customFormat="1" ht="26.25" customHeight="1">
      <c r="B53" s="813"/>
      <c r="C53" s="813"/>
      <c r="D53" s="816" t="s">
        <v>264</v>
      </c>
      <c r="E53" s="817"/>
      <c r="F53" s="331">
        <v>7260000000</v>
      </c>
      <c r="G53" s="332">
        <v>0.018211920529801324</v>
      </c>
      <c r="H53" s="180">
        <v>7217274479</v>
      </c>
      <c r="I53" s="332">
        <v>0.018693398833533294</v>
      </c>
      <c r="J53" s="331">
        <v>5140000000</v>
      </c>
      <c r="K53" s="332">
        <v>0.014073940210397191</v>
      </c>
      <c r="L53" s="332">
        <v>0.7079889807162535</v>
      </c>
      <c r="M53" s="332">
        <v>0.7121802025066089</v>
      </c>
      <c r="N53" s="333">
        <v>-2120000000</v>
      </c>
      <c r="O53" s="333">
        <v>-2077274479</v>
      </c>
    </row>
    <row r="54" spans="2:15" s="70" customFormat="1" ht="26.25" customHeight="1">
      <c r="B54" s="813"/>
      <c r="C54" s="813"/>
      <c r="D54" s="816" t="s">
        <v>79</v>
      </c>
      <c r="E54" s="823"/>
      <c r="F54" s="331">
        <v>4335000000</v>
      </c>
      <c r="G54" s="332">
        <v>0.010874473208910294</v>
      </c>
      <c r="H54" s="180">
        <v>4029059813</v>
      </c>
      <c r="I54" s="332">
        <v>0.01043563220821355</v>
      </c>
      <c r="J54" s="331">
        <v>3990000000</v>
      </c>
      <c r="K54" s="332">
        <v>0.010925101447370583</v>
      </c>
      <c r="L54" s="332">
        <v>0.9204152249134948</v>
      </c>
      <c r="M54" s="332">
        <v>0.9903054770063301</v>
      </c>
      <c r="N54" s="333">
        <v>-345000000</v>
      </c>
      <c r="O54" s="333">
        <v>-39059813</v>
      </c>
    </row>
    <row r="55" spans="2:15" s="70" customFormat="1" ht="26.25" customHeight="1">
      <c r="B55" s="814"/>
      <c r="C55" s="814"/>
      <c r="D55" s="816" t="s">
        <v>499</v>
      </c>
      <c r="E55" s="817"/>
      <c r="F55" s="331">
        <v>15080000000</v>
      </c>
      <c r="G55" s="332">
        <v>0.037828617298815974</v>
      </c>
      <c r="H55" s="180">
        <v>14301778759</v>
      </c>
      <c r="I55" s="332">
        <v>0.037042910748211526</v>
      </c>
      <c r="J55" s="331">
        <v>14400000000</v>
      </c>
      <c r="K55" s="332">
        <v>0.039428937554420146</v>
      </c>
      <c r="L55" s="332">
        <v>0.9549071618037135</v>
      </c>
      <c r="M55" s="332">
        <v>1.0068677639792316</v>
      </c>
      <c r="N55" s="333">
        <v>-680000000</v>
      </c>
      <c r="O55" s="333">
        <v>98221241</v>
      </c>
    </row>
    <row r="56" spans="2:15" s="70" customFormat="1" ht="26.25" customHeight="1">
      <c r="B56" s="812" t="s">
        <v>65</v>
      </c>
      <c r="C56" s="812" t="s">
        <v>69</v>
      </c>
      <c r="D56" s="816" t="s">
        <v>236</v>
      </c>
      <c r="E56" s="817"/>
      <c r="F56" s="331">
        <v>2140000000</v>
      </c>
      <c r="G56" s="332">
        <v>0.005368252056993779</v>
      </c>
      <c r="H56" s="180">
        <v>1781172504</v>
      </c>
      <c r="I56" s="332">
        <v>0.004613399158571087</v>
      </c>
      <c r="J56" s="331">
        <v>2180000000</v>
      </c>
      <c r="K56" s="332">
        <v>0.00596910304643305</v>
      </c>
      <c r="L56" s="332">
        <v>1.0186915887850467</v>
      </c>
      <c r="M56" s="332">
        <v>1.2239128973214826</v>
      </c>
      <c r="N56" s="333">
        <v>40000000</v>
      </c>
      <c r="O56" s="333">
        <v>398827496</v>
      </c>
    </row>
    <row r="57" spans="2:15" s="70" customFormat="1" ht="26.25" customHeight="1">
      <c r="B57" s="813"/>
      <c r="C57" s="813"/>
      <c r="D57" s="816" t="s">
        <v>337</v>
      </c>
      <c r="E57" s="817"/>
      <c r="F57" s="331">
        <v>4150000000</v>
      </c>
      <c r="G57" s="332">
        <v>0.010410395344170178</v>
      </c>
      <c r="H57" s="180">
        <v>4145290254</v>
      </c>
      <c r="I57" s="332">
        <v>0.010736679646070106</v>
      </c>
      <c r="J57" s="331">
        <v>3220000000</v>
      </c>
      <c r="K57" s="332">
        <v>0.008816748536474505</v>
      </c>
      <c r="L57" s="332">
        <v>0.7759036144578313</v>
      </c>
      <c r="M57" s="332">
        <v>0.7767851712899619</v>
      </c>
      <c r="N57" s="333">
        <v>-930000000</v>
      </c>
      <c r="O57" s="333">
        <v>-925290254</v>
      </c>
    </row>
    <row r="58" spans="2:15" s="70" customFormat="1" ht="26.25" customHeight="1">
      <c r="B58" s="813"/>
      <c r="C58" s="813"/>
      <c r="D58" s="816" t="s">
        <v>338</v>
      </c>
      <c r="E58" s="817"/>
      <c r="F58" s="331">
        <v>2900000000</v>
      </c>
      <c r="G58" s="332">
        <v>0.007274734095926149</v>
      </c>
      <c r="H58" s="180">
        <v>3160029738</v>
      </c>
      <c r="I58" s="332">
        <v>0.008184765092437566</v>
      </c>
      <c r="J58" s="331">
        <v>2780000000</v>
      </c>
      <c r="K58" s="332">
        <v>0.00761197544453389</v>
      </c>
      <c r="L58" s="332">
        <v>0.9586206896551724</v>
      </c>
      <c r="M58" s="332">
        <v>0.879738556435066</v>
      </c>
      <c r="N58" s="333">
        <v>-120000000</v>
      </c>
      <c r="O58" s="333">
        <v>-380029738</v>
      </c>
    </row>
    <row r="59" spans="2:15" s="70" customFormat="1" ht="26.25" customHeight="1">
      <c r="B59" s="813"/>
      <c r="C59" s="813"/>
      <c r="D59" s="816" t="s">
        <v>339</v>
      </c>
      <c r="E59" s="817"/>
      <c r="F59" s="331">
        <v>1560000000</v>
      </c>
      <c r="G59" s="332">
        <v>0.0039133052378085495</v>
      </c>
      <c r="H59" s="180">
        <v>1419849010</v>
      </c>
      <c r="I59" s="332">
        <v>0.00367753837055189</v>
      </c>
      <c r="J59" s="331">
        <v>1370000000</v>
      </c>
      <c r="K59" s="332">
        <v>0.003751225308996917</v>
      </c>
      <c r="L59" s="332">
        <v>0.8782051282051282</v>
      </c>
      <c r="M59" s="332">
        <v>0.964891330240812</v>
      </c>
      <c r="N59" s="333">
        <v>-190000000</v>
      </c>
      <c r="O59" s="333">
        <v>-49849010</v>
      </c>
    </row>
    <row r="60" spans="2:15" s="70" customFormat="1" ht="26.25" customHeight="1">
      <c r="B60" s="813"/>
      <c r="C60" s="813"/>
      <c r="D60" s="816" t="s">
        <v>237</v>
      </c>
      <c r="E60" s="817"/>
      <c r="F60" s="331">
        <v>3150000000</v>
      </c>
      <c r="G60" s="332">
        <v>0.007901866345574955</v>
      </c>
      <c r="H60" s="180">
        <v>2346606752</v>
      </c>
      <c r="I60" s="332">
        <v>0.006077925406361444</v>
      </c>
      <c r="J60" s="331">
        <v>3280000000</v>
      </c>
      <c r="K60" s="332">
        <v>0.008981035776284589</v>
      </c>
      <c r="L60" s="332">
        <v>1.0412698412698413</v>
      </c>
      <c r="M60" s="332">
        <v>1.3977629601570327</v>
      </c>
      <c r="N60" s="333">
        <v>130000000</v>
      </c>
      <c r="O60" s="333">
        <v>933393248</v>
      </c>
    </row>
    <row r="61" spans="2:15" s="70" customFormat="1" ht="26.25" customHeight="1">
      <c r="B61" s="813"/>
      <c r="C61" s="813"/>
      <c r="D61" s="816" t="s">
        <v>238</v>
      </c>
      <c r="E61" s="817"/>
      <c r="F61" s="331">
        <v>1670000000</v>
      </c>
      <c r="G61" s="332">
        <v>0.004189243427654024</v>
      </c>
      <c r="H61" s="180">
        <v>1279412066</v>
      </c>
      <c r="I61" s="332">
        <v>0.003313793883239787</v>
      </c>
      <c r="J61" s="331">
        <v>1580000000</v>
      </c>
      <c r="K61" s="332">
        <v>0.00432623064833221</v>
      </c>
      <c r="L61" s="332">
        <v>0.9461077844311377</v>
      </c>
      <c r="M61" s="332">
        <v>1.2349422379138326</v>
      </c>
      <c r="N61" s="333">
        <v>-90000000</v>
      </c>
      <c r="O61" s="333">
        <v>300587934</v>
      </c>
    </row>
    <row r="62" spans="2:15" s="70" customFormat="1" ht="26.25" customHeight="1">
      <c r="B62" s="813"/>
      <c r="C62" s="813"/>
      <c r="D62" s="820" t="s">
        <v>628</v>
      </c>
      <c r="E62" s="820"/>
      <c r="F62" s="331">
        <v>2810000000</v>
      </c>
      <c r="G62" s="332">
        <v>0.007048966486052579</v>
      </c>
      <c r="H62" s="180">
        <v>2273348172</v>
      </c>
      <c r="I62" s="332">
        <v>0.005888179005846543</v>
      </c>
      <c r="J62" s="331">
        <v>2060000000</v>
      </c>
      <c r="K62" s="332">
        <v>0.005640528566812882</v>
      </c>
      <c r="L62" s="332">
        <v>0.7330960854092526</v>
      </c>
      <c r="M62" s="332">
        <v>0.9061524430671326</v>
      </c>
      <c r="N62" s="333">
        <v>-750000000</v>
      </c>
      <c r="O62" s="333">
        <v>-213348172</v>
      </c>
    </row>
    <row r="63" spans="2:15" s="70" customFormat="1" ht="26.25" customHeight="1">
      <c r="B63" s="813"/>
      <c r="C63" s="813"/>
      <c r="D63" s="816" t="s">
        <v>497</v>
      </c>
      <c r="E63" s="817"/>
      <c r="F63" s="331">
        <v>2140000000</v>
      </c>
      <c r="G63" s="332">
        <v>0.005368252056993779</v>
      </c>
      <c r="H63" s="180">
        <v>2134764331</v>
      </c>
      <c r="I63" s="332">
        <v>0.005529234224234897</v>
      </c>
      <c r="J63" s="331">
        <v>2090000000</v>
      </c>
      <c r="K63" s="332">
        <v>0.005722672186717924</v>
      </c>
      <c r="L63" s="332">
        <v>0.9766355140186916</v>
      </c>
      <c r="M63" s="332">
        <v>0.9790307855766773</v>
      </c>
      <c r="N63" s="333">
        <v>-50000000</v>
      </c>
      <c r="O63" s="333">
        <v>-44764331</v>
      </c>
    </row>
    <row r="64" spans="2:15" s="70" customFormat="1" ht="26.25" customHeight="1">
      <c r="B64" s="813"/>
      <c r="C64" s="813"/>
      <c r="D64" s="816" t="s">
        <v>693</v>
      </c>
      <c r="E64" s="817"/>
      <c r="F64" s="331">
        <v>1920000000</v>
      </c>
      <c r="G64" s="332">
        <v>0.00481637567730283</v>
      </c>
      <c r="H64" s="180">
        <v>1781703131</v>
      </c>
      <c r="I64" s="332">
        <v>0.004614773530873499</v>
      </c>
      <c r="J64" s="331">
        <v>1640000000</v>
      </c>
      <c r="K64" s="332">
        <v>0.004490517888142294</v>
      </c>
      <c r="L64" s="332">
        <v>0.8541666666666666</v>
      </c>
      <c r="M64" s="332">
        <v>0.9204675972475461</v>
      </c>
      <c r="N64" s="333">
        <v>-280000000</v>
      </c>
      <c r="O64" s="333">
        <v>-141703131</v>
      </c>
    </row>
    <row r="65" spans="2:15" s="70" customFormat="1" ht="26.25" customHeight="1">
      <c r="B65" s="813"/>
      <c r="C65" s="813"/>
      <c r="D65" s="816" t="s">
        <v>498</v>
      </c>
      <c r="E65" s="817"/>
      <c r="F65" s="331">
        <v>4137000000</v>
      </c>
      <c r="G65" s="332">
        <v>0.01037778446718844</v>
      </c>
      <c r="H65" s="180">
        <v>4144956717</v>
      </c>
      <c r="I65" s="332">
        <v>0.010735815754834588</v>
      </c>
      <c r="J65" s="331">
        <v>2800000000</v>
      </c>
      <c r="K65" s="332">
        <v>0.007666737857803918</v>
      </c>
      <c r="L65" s="332">
        <v>0.676818950930626</v>
      </c>
      <c r="M65" s="332">
        <v>0.6755197197877036</v>
      </c>
      <c r="N65" s="333">
        <v>-1337000000</v>
      </c>
      <c r="O65" s="333">
        <v>-1344956717</v>
      </c>
    </row>
    <row r="66" spans="2:15" s="70" customFormat="1" ht="26.25" customHeight="1">
      <c r="B66" s="813"/>
      <c r="C66" s="814"/>
      <c r="D66" s="816" t="s">
        <v>694</v>
      </c>
      <c r="E66" s="817"/>
      <c r="F66" s="331">
        <v>10996000000</v>
      </c>
      <c r="G66" s="332">
        <v>0.02758378486855308</v>
      </c>
      <c r="H66" s="180">
        <v>11324229564</v>
      </c>
      <c r="I66" s="332">
        <v>0.02933078689722656</v>
      </c>
      <c r="J66" s="331">
        <v>11300000000</v>
      </c>
      <c r="K66" s="332">
        <v>0.03094076349756581</v>
      </c>
      <c r="L66" s="332">
        <v>1.027646416878865</v>
      </c>
      <c r="M66" s="332">
        <v>0.9978603785923745</v>
      </c>
      <c r="N66" s="333">
        <v>304000000</v>
      </c>
      <c r="O66" s="333">
        <v>-24229564</v>
      </c>
    </row>
    <row r="67" spans="2:15" s="70" customFormat="1" ht="26.25" customHeight="1">
      <c r="B67" s="813"/>
      <c r="C67" s="812" t="s">
        <v>70</v>
      </c>
      <c r="D67" s="818" t="s">
        <v>341</v>
      </c>
      <c r="E67" s="819"/>
      <c r="F67" s="331">
        <v>13000000000</v>
      </c>
      <c r="G67" s="332">
        <v>0.03261087698173791</v>
      </c>
      <c r="H67" s="180">
        <v>12541505028</v>
      </c>
      <c r="I67" s="332">
        <v>0.03248364131686049</v>
      </c>
      <c r="J67" s="331">
        <v>13600000000</v>
      </c>
      <c r="K67" s="332">
        <v>0.03723844102361903</v>
      </c>
      <c r="L67" s="332">
        <v>1.0461538461538462</v>
      </c>
      <c r="M67" s="332">
        <v>1.0843993579428322</v>
      </c>
      <c r="N67" s="333">
        <v>600000000</v>
      </c>
      <c r="O67" s="333">
        <v>1058494972</v>
      </c>
    </row>
    <row r="68" spans="2:15" s="70" customFormat="1" ht="26.25" customHeight="1">
      <c r="B68" s="813"/>
      <c r="C68" s="813"/>
      <c r="D68" s="816" t="s">
        <v>695</v>
      </c>
      <c r="E68" s="817"/>
      <c r="F68" s="331">
        <v>5430000000</v>
      </c>
      <c r="G68" s="332">
        <v>0.013621312462372064</v>
      </c>
      <c r="H68" s="180">
        <v>5224126641</v>
      </c>
      <c r="I68" s="332">
        <v>0.013530964236049199</v>
      </c>
      <c r="J68" s="331">
        <v>4360000000</v>
      </c>
      <c r="K68" s="332">
        <v>0.0119382060928661</v>
      </c>
      <c r="L68" s="332">
        <v>0.8029465930018416</v>
      </c>
      <c r="M68" s="332">
        <v>0.834589262400693</v>
      </c>
      <c r="N68" s="333">
        <v>-1070000000</v>
      </c>
      <c r="O68" s="333">
        <v>-864126641</v>
      </c>
    </row>
    <row r="69" spans="2:15" s="70" customFormat="1" ht="26.25" customHeight="1">
      <c r="B69" s="813"/>
      <c r="C69" s="813"/>
      <c r="D69" s="820" t="s">
        <v>696</v>
      </c>
      <c r="E69" s="820"/>
      <c r="F69" s="331">
        <v>7220000000</v>
      </c>
      <c r="G69" s="332">
        <v>0.018111579369857515</v>
      </c>
      <c r="H69" s="180">
        <v>6582601767</v>
      </c>
      <c r="I69" s="332">
        <v>0.017049538652145254</v>
      </c>
      <c r="J69" s="331">
        <v>6460000000</v>
      </c>
      <c r="K69" s="332">
        <v>0.01768825948621904</v>
      </c>
      <c r="L69" s="332">
        <v>0.8947368421052632</v>
      </c>
      <c r="M69" s="332">
        <v>0.9813748770866515</v>
      </c>
      <c r="N69" s="333">
        <v>-760000000</v>
      </c>
      <c r="O69" s="333">
        <v>-122601767</v>
      </c>
    </row>
    <row r="70" spans="2:15" s="70" customFormat="1" ht="26.25" customHeight="1">
      <c r="B70" s="814"/>
      <c r="C70" s="814"/>
      <c r="D70" s="821" t="s">
        <v>697</v>
      </c>
      <c r="E70" s="822"/>
      <c r="F70" s="331">
        <v>6000000000</v>
      </c>
      <c r="G70" s="332">
        <v>0.015051173991571343</v>
      </c>
      <c r="H70" s="180">
        <v>6002450773</v>
      </c>
      <c r="I70" s="332">
        <v>0.015546894690623727</v>
      </c>
      <c r="J70" s="331">
        <v>4610000000</v>
      </c>
      <c r="K70" s="332">
        <v>0.01262273625874145</v>
      </c>
      <c r="L70" s="332">
        <v>0.7683333333333333</v>
      </c>
      <c r="M70" s="332">
        <v>0.7680196263727026</v>
      </c>
      <c r="N70" s="333">
        <v>-1390000000</v>
      </c>
      <c r="O70" s="333">
        <v>-1392450773</v>
      </c>
    </row>
    <row r="71" spans="2:15" ht="15" customHeight="1">
      <c r="B71" s="335"/>
      <c r="C71" s="336"/>
      <c r="D71" s="815"/>
      <c r="E71" s="815"/>
      <c r="F71" s="337"/>
      <c r="G71" s="338"/>
      <c r="H71" s="339"/>
      <c r="I71" s="338"/>
      <c r="J71" s="340"/>
      <c r="K71" s="341"/>
      <c r="L71" s="338"/>
      <c r="M71" s="342"/>
      <c r="N71" s="343"/>
      <c r="O71" s="343"/>
    </row>
    <row r="72" spans="2:18" ht="34.5" customHeight="1">
      <c r="B72" s="824" t="s">
        <v>698</v>
      </c>
      <c r="C72" s="825"/>
      <c r="D72" s="825"/>
      <c r="E72" s="826"/>
      <c r="F72" s="639">
        <v>398640000000</v>
      </c>
      <c r="G72" s="640">
        <v>1</v>
      </c>
      <c r="H72" s="639">
        <v>386086796910</v>
      </c>
      <c r="I72" s="640">
        <v>1</v>
      </c>
      <c r="J72" s="639">
        <v>365214000000</v>
      </c>
      <c r="K72" s="640">
        <v>1</v>
      </c>
      <c r="L72" s="641">
        <v>0.9161499096929561</v>
      </c>
      <c r="M72" s="641">
        <v>0.9459375532210555</v>
      </c>
      <c r="N72" s="642">
        <v>-33426000000</v>
      </c>
      <c r="O72" s="643">
        <v>-20872796910</v>
      </c>
      <c r="R72" s="344"/>
    </row>
    <row r="73" spans="2:18" ht="19.5" customHeight="1">
      <c r="B73" s="419"/>
      <c r="C73" s="419"/>
      <c r="D73" s="419"/>
      <c r="E73" s="419"/>
      <c r="F73" s="420"/>
      <c r="G73" s="619"/>
      <c r="H73" s="420"/>
      <c r="I73" s="619"/>
      <c r="J73" s="420"/>
      <c r="K73" s="619"/>
      <c r="L73" s="619"/>
      <c r="M73" s="619"/>
      <c r="N73" s="620"/>
      <c r="O73" s="620"/>
      <c r="R73" s="344"/>
    </row>
    <row r="74" spans="2:17" s="345" customFormat="1" ht="19.5" customHeight="1">
      <c r="B74" s="827" t="s">
        <v>847</v>
      </c>
      <c r="C74" s="827"/>
      <c r="D74" s="827"/>
      <c r="E74" s="827"/>
      <c r="F74" s="827"/>
      <c r="G74" s="827"/>
      <c r="H74" s="827"/>
      <c r="I74" s="827"/>
      <c r="J74" s="827"/>
      <c r="K74" s="827"/>
      <c r="L74" s="827"/>
      <c r="M74" s="827"/>
      <c r="N74" s="827"/>
      <c r="O74" s="827"/>
      <c r="P74" s="256"/>
      <c r="Q74" s="256"/>
    </row>
  </sheetData>
  <sheetProtection/>
  <mergeCells count="91">
    <mergeCell ref="N2:O2"/>
    <mergeCell ref="B3:B7"/>
    <mergeCell ref="C3:C7"/>
    <mergeCell ref="H3:I3"/>
    <mergeCell ref="J3:O3"/>
    <mergeCell ref="G4:G7"/>
    <mergeCell ref="I4:I7"/>
    <mergeCell ref="D3:E7"/>
    <mergeCell ref="F3:G3"/>
    <mergeCell ref="K4:K7"/>
    <mergeCell ref="L4:M4"/>
    <mergeCell ref="N4:O4"/>
    <mergeCell ref="L5:L6"/>
    <mergeCell ref="M5:M6"/>
    <mergeCell ref="D12:E12"/>
    <mergeCell ref="D13:E13"/>
    <mergeCell ref="D14:E14"/>
    <mergeCell ref="D15:E15"/>
    <mergeCell ref="D16:E16"/>
    <mergeCell ref="D17:E17"/>
    <mergeCell ref="B8:B37"/>
    <mergeCell ref="C8:C32"/>
    <mergeCell ref="D8:E8"/>
    <mergeCell ref="D9:E9"/>
    <mergeCell ref="D10:E10"/>
    <mergeCell ref="D11:E11"/>
    <mergeCell ref="D24:E24"/>
    <mergeCell ref="D25:E25"/>
    <mergeCell ref="D26:E26"/>
    <mergeCell ref="D27:E27"/>
    <mergeCell ref="D28:E28"/>
    <mergeCell ref="D29:E29"/>
    <mergeCell ref="D18:E18"/>
    <mergeCell ref="D19:E19"/>
    <mergeCell ref="D37:E37"/>
    <mergeCell ref="D42:E42"/>
    <mergeCell ref="D43:E43"/>
    <mergeCell ref="D44:E44"/>
    <mergeCell ref="C33:C37"/>
    <mergeCell ref="D33:E33"/>
    <mergeCell ref="D34:E34"/>
    <mergeCell ref="D35:E35"/>
    <mergeCell ref="D36:E36"/>
    <mergeCell ref="D59:E59"/>
    <mergeCell ref="D60:E60"/>
    <mergeCell ref="D65:E65"/>
    <mergeCell ref="D53:E53"/>
    <mergeCell ref="D20:E20"/>
    <mergeCell ref="D21:E21"/>
    <mergeCell ref="D22:E22"/>
    <mergeCell ref="D23:E23"/>
    <mergeCell ref="D30:E30"/>
    <mergeCell ref="D31:E31"/>
    <mergeCell ref="D32:E32"/>
    <mergeCell ref="D48:E48"/>
    <mergeCell ref="D38:E38"/>
    <mergeCell ref="D39:E39"/>
    <mergeCell ref="D40:E40"/>
    <mergeCell ref="D41:E41"/>
    <mergeCell ref="D52:E52"/>
    <mergeCell ref="B72:E72"/>
    <mergeCell ref="B74:O74"/>
    <mergeCell ref="D45:E45"/>
    <mergeCell ref="D46:E46"/>
    <mergeCell ref="D47:E47"/>
    <mergeCell ref="D55:E55"/>
    <mergeCell ref="B56:B70"/>
    <mergeCell ref="C56:C66"/>
    <mergeCell ref="D56:E56"/>
    <mergeCell ref="D57:E57"/>
    <mergeCell ref="D61:E61"/>
    <mergeCell ref="D62:E62"/>
    <mergeCell ref="D63:E63"/>
    <mergeCell ref="D64:E64"/>
    <mergeCell ref="D58:E58"/>
    <mergeCell ref="C38:C41"/>
    <mergeCell ref="C42:C50"/>
    <mergeCell ref="B38:B41"/>
    <mergeCell ref="B42:B55"/>
    <mergeCell ref="D71:E71"/>
    <mergeCell ref="D66:E66"/>
    <mergeCell ref="C67:C70"/>
    <mergeCell ref="D67:E67"/>
    <mergeCell ref="D68:E68"/>
    <mergeCell ref="D69:E69"/>
    <mergeCell ref="D70:E70"/>
    <mergeCell ref="D49:E49"/>
    <mergeCell ref="D50:E50"/>
    <mergeCell ref="D54:E54"/>
    <mergeCell ref="C51:C55"/>
    <mergeCell ref="D51:E51"/>
  </mergeCells>
  <printOptions/>
  <pageMargins left="0.7874015748031497" right="0.7874015748031497" top="0.5905511811023623" bottom="0.3937007874015748" header="0.5118110236220472" footer="0.1968503937007874"/>
  <pageSetup fitToHeight="2" fitToWidth="1" horizontalDpi="600" verticalDpi="600" orientation="landscape" paperSize="9" scale="54" r:id="rId1"/>
  <headerFooter alignWithMargins="0">
    <oddFooter>&amp;R&amp;16&amp;P</oddFooter>
    <firstFooter>&amp;R4</firstFooter>
  </headerFooter>
  <rowBreaks count="1" manualBreakCount="1">
    <brk id="37" max="28" man="1"/>
  </rowBreaks>
</worksheet>
</file>

<file path=xl/worksheets/sheet9.xml><?xml version="1.0" encoding="utf-8"?>
<worksheet xmlns="http://schemas.openxmlformats.org/spreadsheetml/2006/main" xmlns:r="http://schemas.openxmlformats.org/officeDocument/2006/relationships">
  <dimension ref="A1:AE74"/>
  <sheetViews>
    <sheetView view="pageBreakPreview" zoomScale="70" zoomScaleNormal="75" zoomScaleSheetLayoutView="70" zoomScalePageLayoutView="0" workbookViewId="0" topLeftCell="A1">
      <selection activeCell="A1" sqref="A1"/>
    </sheetView>
  </sheetViews>
  <sheetFormatPr defaultColWidth="9.33203125" defaultRowHeight="11.25"/>
  <cols>
    <col min="1" max="1" width="8.16015625" style="107" customWidth="1"/>
    <col min="2" max="2" width="5.5" style="107" customWidth="1"/>
    <col min="3" max="3" width="6" style="107" customWidth="1"/>
    <col min="4" max="4" width="18.83203125" style="107" customWidth="1"/>
    <col min="5" max="5" width="50.83203125" style="107" customWidth="1"/>
    <col min="6" max="15" width="21" style="346" bestFit="1" customWidth="1"/>
    <col min="16" max="16384" width="9.33203125" style="107" customWidth="1"/>
  </cols>
  <sheetData>
    <row r="1" ht="24" customHeight="1">
      <c r="A1" s="629" t="s">
        <v>658</v>
      </c>
    </row>
    <row r="2" ht="30" customHeight="1"/>
    <row r="3" spans="2:15" ht="24" customHeight="1">
      <c r="B3" s="758" t="s">
        <v>48</v>
      </c>
      <c r="C3" s="758" t="s">
        <v>66</v>
      </c>
      <c r="D3" s="778" t="s">
        <v>282</v>
      </c>
      <c r="E3" s="785"/>
      <c r="F3" s="845" t="s">
        <v>914</v>
      </c>
      <c r="G3" s="846"/>
      <c r="H3" s="846"/>
      <c r="I3" s="846"/>
      <c r="J3" s="847"/>
      <c r="K3" s="846" t="s">
        <v>915</v>
      </c>
      <c r="L3" s="846"/>
      <c r="M3" s="846"/>
      <c r="N3" s="846"/>
      <c r="O3" s="847"/>
    </row>
    <row r="4" spans="2:27" ht="21" customHeight="1">
      <c r="B4" s="759"/>
      <c r="C4" s="759"/>
      <c r="D4" s="779"/>
      <c r="E4" s="786"/>
      <c r="F4" s="489" t="s">
        <v>699</v>
      </c>
      <c r="G4" s="489" t="s">
        <v>700</v>
      </c>
      <c r="H4" s="489" t="s">
        <v>701</v>
      </c>
      <c r="I4" s="489" t="s">
        <v>681</v>
      </c>
      <c r="J4" s="489" t="s">
        <v>846</v>
      </c>
      <c r="K4" s="490" t="s">
        <v>699</v>
      </c>
      <c r="L4" s="490" t="s">
        <v>700</v>
      </c>
      <c r="M4" s="490" t="s">
        <v>701</v>
      </c>
      <c r="N4" s="490" t="s">
        <v>681</v>
      </c>
      <c r="O4" s="490" t="s">
        <v>846</v>
      </c>
      <c r="AA4" s="346"/>
    </row>
    <row r="5" spans="2:27" ht="18.75" customHeight="1">
      <c r="B5" s="759"/>
      <c r="C5" s="759"/>
      <c r="D5" s="779"/>
      <c r="E5" s="786"/>
      <c r="F5" s="519">
        <v>40724</v>
      </c>
      <c r="G5" s="519">
        <v>40908</v>
      </c>
      <c r="H5" s="519">
        <v>41090</v>
      </c>
      <c r="I5" s="519">
        <v>41274</v>
      </c>
      <c r="J5" s="519">
        <v>41455</v>
      </c>
      <c r="K5" s="519">
        <v>40724</v>
      </c>
      <c r="L5" s="519">
        <v>40908</v>
      </c>
      <c r="M5" s="519">
        <v>41090</v>
      </c>
      <c r="N5" s="519">
        <v>41274</v>
      </c>
      <c r="O5" s="519">
        <v>41455</v>
      </c>
      <c r="AA5" s="346"/>
    </row>
    <row r="6" spans="2:27" ht="20.25" customHeight="1">
      <c r="B6" s="759"/>
      <c r="C6" s="759"/>
      <c r="D6" s="779"/>
      <c r="E6" s="786"/>
      <c r="F6" s="347"/>
      <c r="G6" s="347"/>
      <c r="H6" s="347"/>
      <c r="I6" s="347"/>
      <c r="J6" s="347"/>
      <c r="K6" s="493"/>
      <c r="L6" s="493"/>
      <c r="M6" s="493"/>
      <c r="N6" s="493"/>
      <c r="O6" s="493"/>
      <c r="AA6" s="346"/>
    </row>
    <row r="7" spans="2:27" ht="21" customHeight="1">
      <c r="B7" s="760"/>
      <c r="C7" s="760"/>
      <c r="D7" s="780"/>
      <c r="E7" s="840"/>
      <c r="F7" s="491" t="s">
        <v>702</v>
      </c>
      <c r="G7" s="491" t="s">
        <v>702</v>
      </c>
      <c r="H7" s="491" t="s">
        <v>702</v>
      </c>
      <c r="I7" s="491" t="s">
        <v>702</v>
      </c>
      <c r="J7" s="491" t="s">
        <v>702</v>
      </c>
      <c r="K7" s="507"/>
      <c r="L7" s="507"/>
      <c r="M7" s="507"/>
      <c r="N7" s="507"/>
      <c r="O7" s="507"/>
      <c r="AA7" s="346"/>
    </row>
    <row r="8" spans="2:15" s="346" customFormat="1" ht="27" customHeight="1">
      <c r="B8" s="812" t="s">
        <v>49</v>
      </c>
      <c r="C8" s="812" t="s">
        <v>69</v>
      </c>
      <c r="D8" s="832" t="s">
        <v>240</v>
      </c>
      <c r="E8" s="833"/>
      <c r="F8" s="348">
        <v>803.3700000000008</v>
      </c>
      <c r="G8" s="348">
        <v>401.68</v>
      </c>
      <c r="H8" s="348">
        <v>401.68</v>
      </c>
      <c r="I8" s="348">
        <v>0</v>
      </c>
      <c r="J8" s="348">
        <v>0</v>
      </c>
      <c r="K8" s="179">
        <v>0.8995036289626495</v>
      </c>
      <c r="L8" s="179">
        <v>0.9497524399488617</v>
      </c>
      <c r="M8" s="179">
        <v>0.9497524399488617</v>
      </c>
      <c r="N8" s="179">
        <v>1</v>
      </c>
      <c r="O8" s="179">
        <v>1</v>
      </c>
    </row>
    <row r="9" spans="2:15" s="346" customFormat="1" ht="27" customHeight="1">
      <c r="B9" s="813"/>
      <c r="C9" s="813"/>
      <c r="D9" s="832" t="s">
        <v>241</v>
      </c>
      <c r="E9" s="833"/>
      <c r="F9" s="348">
        <v>0</v>
      </c>
      <c r="G9" s="348">
        <v>0</v>
      </c>
      <c r="H9" s="348">
        <v>0</v>
      </c>
      <c r="I9" s="348">
        <v>0</v>
      </c>
      <c r="J9" s="348">
        <v>0</v>
      </c>
      <c r="K9" s="179">
        <v>1</v>
      </c>
      <c r="L9" s="179">
        <v>1</v>
      </c>
      <c r="M9" s="179">
        <v>1</v>
      </c>
      <c r="N9" s="179">
        <v>1</v>
      </c>
      <c r="O9" s="179">
        <v>1</v>
      </c>
    </row>
    <row r="10" spans="2:15" s="346" customFormat="1" ht="27" customHeight="1">
      <c r="B10" s="813"/>
      <c r="C10" s="813"/>
      <c r="D10" s="832" t="s">
        <v>242</v>
      </c>
      <c r="E10" s="833"/>
      <c r="F10" s="348">
        <v>1129.29</v>
      </c>
      <c r="G10" s="348">
        <v>1516.92</v>
      </c>
      <c r="H10" s="348">
        <v>1516.92</v>
      </c>
      <c r="I10" s="348">
        <v>0</v>
      </c>
      <c r="J10" s="348">
        <v>0</v>
      </c>
      <c r="K10" s="179">
        <v>0.5961282616159305</v>
      </c>
      <c r="L10" s="179">
        <v>0.4591237128105657</v>
      </c>
      <c r="M10" s="179">
        <v>0.4591237128105657</v>
      </c>
      <c r="N10" s="179">
        <v>1</v>
      </c>
      <c r="O10" s="179">
        <v>1</v>
      </c>
    </row>
    <row r="11" spans="2:15" s="346" customFormat="1" ht="27" customHeight="1">
      <c r="B11" s="813"/>
      <c r="C11" s="813"/>
      <c r="D11" s="832" t="s">
        <v>243</v>
      </c>
      <c r="E11" s="833"/>
      <c r="F11" s="348">
        <v>0</v>
      </c>
      <c r="G11" s="348">
        <v>90.59999999999991</v>
      </c>
      <c r="H11" s="348">
        <v>0</v>
      </c>
      <c r="I11" s="348">
        <v>0</v>
      </c>
      <c r="J11" s="348">
        <v>0</v>
      </c>
      <c r="K11" s="179">
        <v>1</v>
      </c>
      <c r="L11" s="179">
        <v>0.9570123079550955</v>
      </c>
      <c r="M11" s="179">
        <v>1</v>
      </c>
      <c r="N11" s="179">
        <v>1</v>
      </c>
      <c r="O11" s="179">
        <v>1</v>
      </c>
    </row>
    <row r="12" spans="2:15" s="346" customFormat="1" ht="27" customHeight="1">
      <c r="B12" s="813"/>
      <c r="C12" s="813"/>
      <c r="D12" s="832" t="s">
        <v>624</v>
      </c>
      <c r="E12" s="833"/>
      <c r="F12" s="348">
        <v>294.25</v>
      </c>
      <c r="G12" s="348">
        <v>294.25</v>
      </c>
      <c r="H12" s="348">
        <v>192.86</v>
      </c>
      <c r="I12" s="348">
        <v>192.86</v>
      </c>
      <c r="J12" s="350"/>
      <c r="K12" s="179">
        <v>0.6735488595011982</v>
      </c>
      <c r="L12" s="179">
        <v>0.6735488595011982</v>
      </c>
      <c r="M12" s="179">
        <v>0.7860344368509807</v>
      </c>
      <c r="N12" s="179">
        <v>0.7860344368509807</v>
      </c>
      <c r="O12" s="179" t="s">
        <v>196</v>
      </c>
    </row>
    <row r="13" spans="2:15" s="346" customFormat="1" ht="27" customHeight="1">
      <c r="B13" s="813"/>
      <c r="C13" s="813"/>
      <c r="D13" s="832" t="s">
        <v>625</v>
      </c>
      <c r="E13" s="833"/>
      <c r="F13" s="348">
        <v>0</v>
      </c>
      <c r="G13" s="348">
        <v>312.53</v>
      </c>
      <c r="H13" s="348">
        <v>312.53</v>
      </c>
      <c r="I13" s="348">
        <v>211.14</v>
      </c>
      <c r="J13" s="350"/>
      <c r="K13" s="179">
        <v>1</v>
      </c>
      <c r="L13" s="179">
        <v>0</v>
      </c>
      <c r="M13" s="179">
        <v>0</v>
      </c>
      <c r="N13" s="179">
        <v>0.3244168559818258</v>
      </c>
      <c r="O13" s="179" t="s">
        <v>196</v>
      </c>
    </row>
    <row r="14" spans="2:15" s="346" customFormat="1" ht="27" customHeight="1">
      <c r="B14" s="813"/>
      <c r="C14" s="813"/>
      <c r="D14" s="832" t="s">
        <v>222</v>
      </c>
      <c r="E14" s="833"/>
      <c r="F14" s="348">
        <v>165.05</v>
      </c>
      <c r="G14" s="348">
        <v>165.05</v>
      </c>
      <c r="H14" s="348">
        <v>1355.42</v>
      </c>
      <c r="I14" s="348">
        <v>1355.42</v>
      </c>
      <c r="J14" s="348">
        <v>958.6300000000001</v>
      </c>
      <c r="K14" s="179">
        <v>0.9494539619151451</v>
      </c>
      <c r="L14" s="179">
        <v>0.9494539619151451</v>
      </c>
      <c r="M14" s="179">
        <v>0.5849069315905847</v>
      </c>
      <c r="N14" s="179">
        <v>0.5849069315905847</v>
      </c>
      <c r="O14" s="179">
        <v>0.7064226083654382</v>
      </c>
    </row>
    <row r="15" spans="2:15" s="346" customFormat="1" ht="27" customHeight="1">
      <c r="B15" s="813"/>
      <c r="C15" s="813"/>
      <c r="D15" s="832" t="s">
        <v>244</v>
      </c>
      <c r="E15" s="833"/>
      <c r="F15" s="348">
        <v>0</v>
      </c>
      <c r="G15" s="348">
        <v>980.6799999999985</v>
      </c>
      <c r="H15" s="348">
        <v>980.6799999999985</v>
      </c>
      <c r="I15" s="348">
        <v>980.3499999999985</v>
      </c>
      <c r="J15" s="348">
        <v>980.3499999999985</v>
      </c>
      <c r="K15" s="179">
        <v>1</v>
      </c>
      <c r="L15" s="179">
        <v>0.9322300479865551</v>
      </c>
      <c r="M15" s="179">
        <v>0.9322300479865551</v>
      </c>
      <c r="N15" s="179">
        <v>0.9322481706625976</v>
      </c>
      <c r="O15" s="179">
        <v>0.9322481706625976</v>
      </c>
    </row>
    <row r="16" spans="2:15" s="346" customFormat="1" ht="27" customHeight="1">
      <c r="B16" s="813"/>
      <c r="C16" s="813"/>
      <c r="D16" s="832" t="s">
        <v>245</v>
      </c>
      <c r="E16" s="833"/>
      <c r="F16" s="348">
        <v>0</v>
      </c>
      <c r="G16" s="348">
        <v>0</v>
      </c>
      <c r="H16" s="348">
        <v>0</v>
      </c>
      <c r="I16" s="348">
        <v>0</v>
      </c>
      <c r="J16" s="348">
        <v>0</v>
      </c>
      <c r="K16" s="179">
        <v>1</v>
      </c>
      <c r="L16" s="179">
        <v>1</v>
      </c>
      <c r="M16" s="179">
        <v>1</v>
      </c>
      <c r="N16" s="179">
        <v>1</v>
      </c>
      <c r="O16" s="179">
        <v>1</v>
      </c>
    </row>
    <row r="17" spans="2:15" s="346" customFormat="1" ht="27" customHeight="1">
      <c r="B17" s="813"/>
      <c r="C17" s="813"/>
      <c r="D17" s="832" t="s">
        <v>246</v>
      </c>
      <c r="E17" s="833"/>
      <c r="F17" s="348">
        <v>0</v>
      </c>
      <c r="G17" s="348">
        <v>0</v>
      </c>
      <c r="H17" s="348">
        <v>0</v>
      </c>
      <c r="I17" s="348">
        <v>0</v>
      </c>
      <c r="J17" s="348">
        <v>0</v>
      </c>
      <c r="K17" s="179">
        <v>1</v>
      </c>
      <c r="L17" s="179">
        <v>1</v>
      </c>
      <c r="M17" s="179">
        <v>1</v>
      </c>
      <c r="N17" s="179">
        <v>1</v>
      </c>
      <c r="O17" s="179">
        <v>1</v>
      </c>
    </row>
    <row r="18" spans="2:15" s="346" customFormat="1" ht="27" customHeight="1">
      <c r="B18" s="813"/>
      <c r="C18" s="813"/>
      <c r="D18" s="832" t="s">
        <v>626</v>
      </c>
      <c r="E18" s="833"/>
      <c r="F18" s="348">
        <v>0</v>
      </c>
      <c r="G18" s="348">
        <v>0</v>
      </c>
      <c r="H18" s="348">
        <v>0</v>
      </c>
      <c r="I18" s="348">
        <v>0</v>
      </c>
      <c r="J18" s="348">
        <v>0</v>
      </c>
      <c r="K18" s="179">
        <v>1</v>
      </c>
      <c r="L18" s="179">
        <v>1</v>
      </c>
      <c r="M18" s="179">
        <v>1</v>
      </c>
      <c r="N18" s="179">
        <v>1</v>
      </c>
      <c r="O18" s="179">
        <v>1</v>
      </c>
    </row>
    <row r="19" spans="2:15" s="346" customFormat="1" ht="27" customHeight="1">
      <c r="B19" s="813"/>
      <c r="C19" s="813"/>
      <c r="D19" s="816" t="s">
        <v>247</v>
      </c>
      <c r="E19" s="817"/>
      <c r="F19" s="348">
        <v>0</v>
      </c>
      <c r="G19" s="348">
        <v>0</v>
      </c>
      <c r="H19" s="348">
        <v>0</v>
      </c>
      <c r="I19" s="348">
        <v>0</v>
      </c>
      <c r="J19" s="348">
        <v>0</v>
      </c>
      <c r="K19" s="179">
        <v>1</v>
      </c>
      <c r="L19" s="179">
        <v>1</v>
      </c>
      <c r="M19" s="179">
        <v>1</v>
      </c>
      <c r="N19" s="179">
        <v>1</v>
      </c>
      <c r="O19" s="179">
        <v>1</v>
      </c>
    </row>
    <row r="20" spans="2:15" s="346" customFormat="1" ht="27" customHeight="1">
      <c r="B20" s="813"/>
      <c r="C20" s="813"/>
      <c r="D20" s="816" t="s">
        <v>224</v>
      </c>
      <c r="E20" s="817"/>
      <c r="F20" s="348">
        <v>0</v>
      </c>
      <c r="G20" s="348">
        <v>0</v>
      </c>
      <c r="H20" s="348">
        <v>0</v>
      </c>
      <c r="I20" s="348">
        <v>0</v>
      </c>
      <c r="J20" s="348">
        <v>0</v>
      </c>
      <c r="K20" s="179">
        <v>1</v>
      </c>
      <c r="L20" s="179">
        <v>1</v>
      </c>
      <c r="M20" s="179">
        <v>1</v>
      </c>
      <c r="N20" s="179">
        <v>1</v>
      </c>
      <c r="O20" s="179">
        <v>1</v>
      </c>
    </row>
    <row r="21" spans="2:15" s="346" customFormat="1" ht="27" customHeight="1">
      <c r="B21" s="813"/>
      <c r="C21" s="813"/>
      <c r="D21" s="816" t="s">
        <v>248</v>
      </c>
      <c r="E21" s="817"/>
      <c r="F21" s="348">
        <v>1792.33</v>
      </c>
      <c r="G21" s="348">
        <v>101.81000000000131</v>
      </c>
      <c r="H21" s="348">
        <v>379.43</v>
      </c>
      <c r="I21" s="348">
        <v>657.0600000000013</v>
      </c>
      <c r="J21" s="348">
        <v>0</v>
      </c>
      <c r="K21" s="179">
        <v>0.8367942903088045</v>
      </c>
      <c r="L21" s="179">
        <v>0.9907294006663612</v>
      </c>
      <c r="M21" s="179">
        <v>0.9654499213715497</v>
      </c>
      <c r="N21" s="179">
        <v>0.9401695314982748</v>
      </c>
      <c r="O21" s="179">
        <v>1</v>
      </c>
    </row>
    <row r="22" spans="2:15" s="346" customFormat="1" ht="27" customHeight="1">
      <c r="B22" s="813"/>
      <c r="C22" s="813"/>
      <c r="D22" s="816" t="s">
        <v>683</v>
      </c>
      <c r="E22" s="817"/>
      <c r="F22" s="348">
        <v>27.55</v>
      </c>
      <c r="G22" s="348">
        <v>1.5699999999999932</v>
      </c>
      <c r="H22" s="348">
        <v>5.8300000000000125</v>
      </c>
      <c r="I22" s="348">
        <v>10.099999999999994</v>
      </c>
      <c r="J22" s="348">
        <v>0</v>
      </c>
      <c r="K22" s="179">
        <v>0.8367407407407407</v>
      </c>
      <c r="L22" s="179">
        <v>0.9906962962962963</v>
      </c>
      <c r="M22" s="179">
        <v>0.9654518518518518</v>
      </c>
      <c r="N22" s="179">
        <v>0.9401481481481482</v>
      </c>
      <c r="O22" s="179">
        <v>1</v>
      </c>
    </row>
    <row r="23" spans="2:15" s="346" customFormat="1" ht="27" customHeight="1">
      <c r="B23" s="813"/>
      <c r="C23" s="813"/>
      <c r="D23" s="816" t="s">
        <v>684</v>
      </c>
      <c r="E23" s="817"/>
      <c r="F23" s="348">
        <v>2268.59</v>
      </c>
      <c r="G23" s="348">
        <v>411.34</v>
      </c>
      <c r="H23" s="348">
        <v>472.08</v>
      </c>
      <c r="I23" s="348">
        <v>411.34000000000015</v>
      </c>
      <c r="J23" s="348">
        <v>173.52000000000044</v>
      </c>
      <c r="K23" s="179">
        <v>0.8507787350537991</v>
      </c>
      <c r="L23" s="179">
        <v>0.9730054134862681</v>
      </c>
      <c r="M23" s="179">
        <v>0.9690192920664109</v>
      </c>
      <c r="N23" s="179">
        <v>0.9729215010549253</v>
      </c>
      <c r="O23" s="179">
        <v>0.9885812656948371</v>
      </c>
    </row>
    <row r="24" spans="2:15" s="346" customFormat="1" ht="27" customHeight="1">
      <c r="B24" s="813"/>
      <c r="C24" s="813"/>
      <c r="D24" s="828" t="s">
        <v>226</v>
      </c>
      <c r="E24" s="829"/>
      <c r="F24" s="348">
        <v>249.59</v>
      </c>
      <c r="G24" s="348">
        <v>0</v>
      </c>
      <c r="H24" s="348">
        <v>0</v>
      </c>
      <c r="I24" s="348">
        <v>0</v>
      </c>
      <c r="J24" s="348">
        <v>0</v>
      </c>
      <c r="K24" s="179">
        <v>0.8008680458596286</v>
      </c>
      <c r="L24" s="179">
        <v>1</v>
      </c>
      <c r="M24" s="179">
        <v>1</v>
      </c>
      <c r="N24" s="179">
        <v>1</v>
      </c>
      <c r="O24" s="179">
        <v>1</v>
      </c>
    </row>
    <row r="25" spans="2:15" s="346" customFormat="1" ht="27" customHeight="1">
      <c r="B25" s="813"/>
      <c r="C25" s="813"/>
      <c r="D25" s="828" t="s">
        <v>167</v>
      </c>
      <c r="E25" s="829"/>
      <c r="F25" s="348">
        <v>884.16</v>
      </c>
      <c r="G25" s="348">
        <v>1107.45</v>
      </c>
      <c r="H25" s="348">
        <v>883.71</v>
      </c>
      <c r="I25" s="348">
        <v>666.7099999999991</v>
      </c>
      <c r="J25" s="348">
        <v>919.1699999999992</v>
      </c>
      <c r="K25" s="179">
        <v>0.9002227654056836</v>
      </c>
      <c r="L25" s="179">
        <v>0.875024544820535</v>
      </c>
      <c r="M25" s="179">
        <v>0.9002735477929974</v>
      </c>
      <c r="N25" s="179">
        <v>0.9247843519502527</v>
      </c>
      <c r="O25" s="179">
        <v>0.8963027894918536</v>
      </c>
    </row>
    <row r="26" spans="2:15" s="346" customFormat="1" ht="27" customHeight="1">
      <c r="B26" s="813"/>
      <c r="C26" s="813"/>
      <c r="D26" s="816" t="s">
        <v>685</v>
      </c>
      <c r="E26" s="817"/>
      <c r="F26" s="348">
        <v>0</v>
      </c>
      <c r="G26" s="348">
        <v>0</v>
      </c>
      <c r="H26" s="348">
        <v>3405.73</v>
      </c>
      <c r="I26" s="348">
        <v>3405.73</v>
      </c>
      <c r="J26" s="348">
        <v>3405.73</v>
      </c>
      <c r="K26" s="179">
        <v>1</v>
      </c>
      <c r="L26" s="179">
        <v>1</v>
      </c>
      <c r="M26" s="179">
        <v>0</v>
      </c>
      <c r="N26" s="179">
        <v>0</v>
      </c>
      <c r="O26" s="179">
        <v>0</v>
      </c>
    </row>
    <row r="27" spans="2:15" s="346" customFormat="1" ht="27" customHeight="1">
      <c r="B27" s="813"/>
      <c r="C27" s="813"/>
      <c r="D27" s="816" t="s">
        <v>306</v>
      </c>
      <c r="E27" s="844"/>
      <c r="F27" s="348">
        <v>0</v>
      </c>
      <c r="G27" s="348">
        <v>0</v>
      </c>
      <c r="H27" s="348">
        <v>0</v>
      </c>
      <c r="I27" s="348">
        <v>0</v>
      </c>
      <c r="J27" s="348">
        <v>171.73000000000002</v>
      </c>
      <c r="K27" s="179">
        <v>1</v>
      </c>
      <c r="L27" s="179">
        <v>1</v>
      </c>
      <c r="M27" s="179">
        <v>1</v>
      </c>
      <c r="N27" s="179">
        <v>1</v>
      </c>
      <c r="O27" s="179">
        <v>0.8990162122111998</v>
      </c>
    </row>
    <row r="28" spans="1:15" s="351" customFormat="1" ht="27" customHeight="1">
      <c r="A28" s="346"/>
      <c r="B28" s="813"/>
      <c r="C28" s="813"/>
      <c r="D28" s="816" t="s">
        <v>312</v>
      </c>
      <c r="E28" s="817"/>
      <c r="F28" s="348">
        <v>0</v>
      </c>
      <c r="G28" s="348">
        <v>0</v>
      </c>
      <c r="H28" s="348">
        <v>0</v>
      </c>
      <c r="I28" s="348">
        <v>0</v>
      </c>
      <c r="J28" s="348">
        <v>0</v>
      </c>
      <c r="K28" s="179">
        <v>1</v>
      </c>
      <c r="L28" s="179">
        <v>1</v>
      </c>
      <c r="M28" s="179">
        <v>1</v>
      </c>
      <c r="N28" s="179">
        <v>1</v>
      </c>
      <c r="O28" s="179">
        <v>1</v>
      </c>
    </row>
    <row r="29" spans="1:15" s="351" customFormat="1" ht="27" customHeight="1">
      <c r="A29" s="346"/>
      <c r="B29" s="813"/>
      <c r="C29" s="813"/>
      <c r="D29" s="830" t="s">
        <v>30</v>
      </c>
      <c r="E29" s="831"/>
      <c r="F29" s="348">
        <v>547.97</v>
      </c>
      <c r="G29" s="348">
        <v>547.97</v>
      </c>
      <c r="H29" s="348">
        <v>59.659999999999854</v>
      </c>
      <c r="I29" s="348">
        <v>0</v>
      </c>
      <c r="J29" s="348">
        <v>89.61000000000058</v>
      </c>
      <c r="K29" s="179">
        <v>0.8848833960417047</v>
      </c>
      <c r="L29" s="179">
        <v>0.884882428693575</v>
      </c>
      <c r="M29" s="179">
        <v>0.9874666235302274</v>
      </c>
      <c r="N29" s="179">
        <v>1</v>
      </c>
      <c r="O29" s="179">
        <v>0.9811747256879596</v>
      </c>
    </row>
    <row r="30" spans="1:15" s="351" customFormat="1" ht="27" customHeight="1">
      <c r="A30" s="346"/>
      <c r="B30" s="813"/>
      <c r="C30" s="813"/>
      <c r="D30" s="830" t="s">
        <v>686</v>
      </c>
      <c r="E30" s="831"/>
      <c r="F30" s="348">
        <v>0</v>
      </c>
      <c r="G30" s="348">
        <v>0</v>
      </c>
      <c r="H30" s="348">
        <v>0</v>
      </c>
      <c r="I30" s="348">
        <v>0</v>
      </c>
      <c r="J30" s="348">
        <v>0</v>
      </c>
      <c r="K30" s="179">
        <v>1</v>
      </c>
      <c r="L30" s="179">
        <v>1</v>
      </c>
      <c r="M30" s="179">
        <v>1</v>
      </c>
      <c r="N30" s="179">
        <v>1</v>
      </c>
      <c r="O30" s="179">
        <v>1</v>
      </c>
    </row>
    <row r="31" spans="1:15" s="351" customFormat="1" ht="27" customHeight="1">
      <c r="A31" s="346"/>
      <c r="B31" s="813"/>
      <c r="C31" s="813"/>
      <c r="D31" s="830" t="s">
        <v>687</v>
      </c>
      <c r="E31" s="831"/>
      <c r="F31" s="348">
        <v>0</v>
      </c>
      <c r="G31" s="348">
        <v>0</v>
      </c>
      <c r="H31" s="348">
        <v>629.0599999999995</v>
      </c>
      <c r="I31" s="348">
        <v>0</v>
      </c>
      <c r="J31" s="348">
        <v>0</v>
      </c>
      <c r="K31" s="179">
        <v>1</v>
      </c>
      <c r="L31" s="179">
        <v>1</v>
      </c>
      <c r="M31" s="179">
        <v>0.8813062986569458</v>
      </c>
      <c r="N31" s="179">
        <v>1</v>
      </c>
      <c r="O31" s="179">
        <v>1</v>
      </c>
    </row>
    <row r="32" spans="1:15" s="351" customFormat="1" ht="27" customHeight="1">
      <c r="A32" s="346"/>
      <c r="B32" s="813"/>
      <c r="C32" s="813"/>
      <c r="D32" s="830" t="s">
        <v>495</v>
      </c>
      <c r="E32" s="831"/>
      <c r="F32" s="348">
        <v>364.32</v>
      </c>
      <c r="G32" s="348">
        <v>624.52</v>
      </c>
      <c r="H32" s="348">
        <v>364.32</v>
      </c>
      <c r="I32" s="348">
        <v>364.3199999999997</v>
      </c>
      <c r="J32" s="348">
        <v>0</v>
      </c>
      <c r="K32" s="179">
        <v>0.9410269775030999</v>
      </c>
      <c r="L32" s="179">
        <v>0.8989080149051272</v>
      </c>
      <c r="M32" s="179">
        <v>0.9410269775030999</v>
      </c>
      <c r="N32" s="179">
        <v>0.9410269775030999</v>
      </c>
      <c r="O32" s="179">
        <v>1</v>
      </c>
    </row>
    <row r="33" spans="1:15" s="351" customFormat="1" ht="27" customHeight="1">
      <c r="A33" s="346"/>
      <c r="B33" s="813"/>
      <c r="C33" s="813"/>
      <c r="D33" s="830" t="s">
        <v>428</v>
      </c>
      <c r="E33" s="831"/>
      <c r="F33" s="350"/>
      <c r="G33" s="348">
        <v>30.940000000000055</v>
      </c>
      <c r="H33" s="348">
        <v>30.940000000000055</v>
      </c>
      <c r="I33" s="348">
        <v>0</v>
      </c>
      <c r="J33" s="348">
        <v>0</v>
      </c>
      <c r="K33" s="179" t="s">
        <v>196</v>
      </c>
      <c r="L33" s="179">
        <v>0.9837095305038251</v>
      </c>
      <c r="M33" s="179">
        <v>0.9837095305038251</v>
      </c>
      <c r="N33" s="179">
        <v>1</v>
      </c>
      <c r="O33" s="179">
        <v>1</v>
      </c>
    </row>
    <row r="34" spans="2:15" s="346" customFormat="1" ht="27" customHeight="1">
      <c r="B34" s="813"/>
      <c r="C34" s="814"/>
      <c r="D34" s="832" t="s">
        <v>688</v>
      </c>
      <c r="E34" s="833"/>
      <c r="F34" s="350"/>
      <c r="G34" s="350"/>
      <c r="H34" s="348">
        <v>0</v>
      </c>
      <c r="I34" s="348">
        <v>0</v>
      </c>
      <c r="J34" s="348">
        <v>0</v>
      </c>
      <c r="K34" s="179" t="s">
        <v>196</v>
      </c>
      <c r="L34" s="179" t="s">
        <v>196</v>
      </c>
      <c r="M34" s="179">
        <v>1</v>
      </c>
      <c r="N34" s="179">
        <v>1</v>
      </c>
      <c r="O34" s="179">
        <v>1</v>
      </c>
    </row>
    <row r="35" spans="2:15" s="346" customFormat="1" ht="27" customHeight="1">
      <c r="B35" s="813"/>
      <c r="C35" s="812" t="s">
        <v>703</v>
      </c>
      <c r="D35" s="832" t="s">
        <v>228</v>
      </c>
      <c r="E35" s="833"/>
      <c r="F35" s="348">
        <v>0</v>
      </c>
      <c r="G35" s="348">
        <v>0</v>
      </c>
      <c r="H35" s="348">
        <v>0</v>
      </c>
      <c r="I35" s="348">
        <v>0</v>
      </c>
      <c r="J35" s="348">
        <v>0</v>
      </c>
      <c r="K35" s="179">
        <v>1</v>
      </c>
      <c r="L35" s="179">
        <v>1</v>
      </c>
      <c r="M35" s="179">
        <v>1</v>
      </c>
      <c r="N35" s="179">
        <v>1</v>
      </c>
      <c r="O35" s="179">
        <v>1</v>
      </c>
    </row>
    <row r="36" spans="2:15" s="346" customFormat="1" ht="27" customHeight="1">
      <c r="B36" s="813"/>
      <c r="C36" s="813"/>
      <c r="D36" s="832" t="s">
        <v>250</v>
      </c>
      <c r="E36" s="833"/>
      <c r="F36" s="348">
        <v>0</v>
      </c>
      <c r="G36" s="348">
        <v>0</v>
      </c>
      <c r="H36" s="348">
        <v>0</v>
      </c>
      <c r="I36" s="348">
        <v>153.01</v>
      </c>
      <c r="J36" s="348">
        <v>153.01</v>
      </c>
      <c r="K36" s="179">
        <v>1</v>
      </c>
      <c r="L36" s="179">
        <v>1</v>
      </c>
      <c r="M36" s="179">
        <v>1</v>
      </c>
      <c r="N36" s="179">
        <v>0.7650662531284067</v>
      </c>
      <c r="O36" s="179">
        <v>0.7650662531284067</v>
      </c>
    </row>
    <row r="37" spans="2:15" s="346" customFormat="1" ht="27" customHeight="1">
      <c r="B37" s="813"/>
      <c r="C37" s="813"/>
      <c r="D37" s="832" t="s">
        <v>689</v>
      </c>
      <c r="E37" s="833"/>
      <c r="F37" s="348">
        <v>105.12</v>
      </c>
      <c r="G37" s="348">
        <v>105.12</v>
      </c>
      <c r="H37" s="348">
        <v>105.12</v>
      </c>
      <c r="I37" s="348">
        <v>0</v>
      </c>
      <c r="J37" s="348">
        <v>0</v>
      </c>
      <c r="K37" s="179">
        <v>0.8976765012216134</v>
      </c>
      <c r="L37" s="179">
        <v>0.8976765012216134</v>
      </c>
      <c r="M37" s="179">
        <v>0.8976765012216134</v>
      </c>
      <c r="N37" s="179">
        <v>1</v>
      </c>
      <c r="O37" s="179">
        <v>1</v>
      </c>
    </row>
    <row r="38" spans="2:15" s="346" customFormat="1" ht="27" customHeight="1">
      <c r="B38" s="813"/>
      <c r="C38" s="813"/>
      <c r="D38" s="832" t="s">
        <v>77</v>
      </c>
      <c r="E38" s="833"/>
      <c r="F38" s="348">
        <v>0</v>
      </c>
      <c r="G38" s="348">
        <v>0</v>
      </c>
      <c r="H38" s="348">
        <v>0</v>
      </c>
      <c r="I38" s="348">
        <v>0</v>
      </c>
      <c r="J38" s="348">
        <v>0</v>
      </c>
      <c r="K38" s="179">
        <v>1</v>
      </c>
      <c r="L38" s="179">
        <v>1</v>
      </c>
      <c r="M38" s="179">
        <v>1</v>
      </c>
      <c r="N38" s="179">
        <v>1</v>
      </c>
      <c r="O38" s="179">
        <v>1</v>
      </c>
    </row>
    <row r="39" spans="2:15" s="346" customFormat="1" ht="27" customHeight="1">
      <c r="B39" s="843"/>
      <c r="C39" s="814"/>
      <c r="D39" s="832" t="s">
        <v>475</v>
      </c>
      <c r="E39" s="833"/>
      <c r="F39" s="348">
        <v>0</v>
      </c>
      <c r="G39" s="348">
        <v>0</v>
      </c>
      <c r="H39" s="348">
        <v>0</v>
      </c>
      <c r="I39" s="348">
        <v>0</v>
      </c>
      <c r="J39" s="348">
        <v>0</v>
      </c>
      <c r="K39" s="179">
        <v>1</v>
      </c>
      <c r="L39" s="179">
        <v>1</v>
      </c>
      <c r="M39" s="179">
        <v>1</v>
      </c>
      <c r="N39" s="179">
        <v>1</v>
      </c>
      <c r="O39" s="179">
        <v>1</v>
      </c>
    </row>
    <row r="40" spans="2:15" s="346" customFormat="1" ht="27" customHeight="1">
      <c r="B40" s="812" t="s">
        <v>64</v>
      </c>
      <c r="C40" s="812" t="s">
        <v>69</v>
      </c>
      <c r="D40" s="816" t="s">
        <v>251</v>
      </c>
      <c r="E40" s="817"/>
      <c r="F40" s="348">
        <v>0</v>
      </c>
      <c r="G40" s="348">
        <v>1032.51</v>
      </c>
      <c r="H40" s="348">
        <v>1100.78</v>
      </c>
      <c r="I40" s="348">
        <v>1582.9000000000005</v>
      </c>
      <c r="J40" s="348">
        <v>482.1199999999999</v>
      </c>
      <c r="K40" s="179">
        <v>1</v>
      </c>
      <c r="L40" s="179">
        <v>0.8529766074876544</v>
      </c>
      <c r="M40" s="179">
        <v>0.8432553582921813</v>
      </c>
      <c r="N40" s="179">
        <v>0.774604286633745</v>
      </c>
      <c r="O40" s="179">
        <v>0.9313489283415637</v>
      </c>
    </row>
    <row r="41" spans="2:15" s="346" customFormat="1" ht="27" customHeight="1">
      <c r="B41" s="813"/>
      <c r="C41" s="813"/>
      <c r="D41" s="816" t="s">
        <v>252</v>
      </c>
      <c r="E41" s="817"/>
      <c r="F41" s="348">
        <v>856.57</v>
      </c>
      <c r="G41" s="348">
        <v>811.67</v>
      </c>
      <c r="H41" s="348">
        <v>1165.69</v>
      </c>
      <c r="I41" s="348">
        <v>588.8199999999997</v>
      </c>
      <c r="J41" s="348">
        <v>271.0500000000002</v>
      </c>
      <c r="K41" s="179">
        <v>0.8455247311556475</v>
      </c>
      <c r="L41" s="179">
        <v>0.8535275063385936</v>
      </c>
      <c r="M41" s="179">
        <v>0.7893501367961864</v>
      </c>
      <c r="N41" s="179">
        <v>0.8936316651823538</v>
      </c>
      <c r="O41" s="179">
        <v>0.9510420166245813</v>
      </c>
    </row>
    <row r="42" spans="2:15" s="346" customFormat="1" ht="27" customHeight="1">
      <c r="B42" s="813"/>
      <c r="C42" s="813"/>
      <c r="D42" s="816" t="s">
        <v>230</v>
      </c>
      <c r="E42" s="817"/>
      <c r="F42" s="348">
        <v>168.65</v>
      </c>
      <c r="G42" s="348">
        <v>0</v>
      </c>
      <c r="H42" s="348">
        <v>0</v>
      </c>
      <c r="I42" s="348">
        <v>0</v>
      </c>
      <c r="J42" s="348">
        <v>0</v>
      </c>
      <c r="K42" s="179">
        <v>0.9721999231850827</v>
      </c>
      <c r="L42" s="179">
        <v>1</v>
      </c>
      <c r="M42" s="179">
        <v>1</v>
      </c>
      <c r="N42" s="179">
        <v>1</v>
      </c>
      <c r="O42" s="179">
        <v>1</v>
      </c>
    </row>
    <row r="43" spans="2:15" s="346" customFormat="1" ht="27" customHeight="1">
      <c r="B43" s="813"/>
      <c r="C43" s="813"/>
      <c r="D43" s="816" t="s">
        <v>232</v>
      </c>
      <c r="E43" s="817"/>
      <c r="F43" s="348">
        <v>383.7</v>
      </c>
      <c r="G43" s="348">
        <v>383.7</v>
      </c>
      <c r="H43" s="348">
        <v>253.81</v>
      </c>
      <c r="I43" s="348">
        <v>513.5700000000002</v>
      </c>
      <c r="J43" s="348">
        <v>784.9700000000003</v>
      </c>
      <c r="K43" s="179">
        <v>0.8547899999243106</v>
      </c>
      <c r="L43" s="179">
        <v>0.8547899999243106</v>
      </c>
      <c r="M43" s="179">
        <v>0.9039464422225418</v>
      </c>
      <c r="N43" s="179">
        <v>0.8056411265601465</v>
      </c>
      <c r="O43" s="179">
        <v>0.8514650645725909</v>
      </c>
    </row>
    <row r="44" spans="2:15" s="346" customFormat="1" ht="27" customHeight="1">
      <c r="B44" s="813"/>
      <c r="C44" s="813"/>
      <c r="D44" s="816" t="s">
        <v>253</v>
      </c>
      <c r="E44" s="817"/>
      <c r="F44" s="348">
        <v>2761.34</v>
      </c>
      <c r="G44" s="348">
        <v>2605.33</v>
      </c>
      <c r="H44" s="348">
        <v>2737.95</v>
      </c>
      <c r="I44" s="348">
        <v>3431.369999999999</v>
      </c>
      <c r="J44" s="348">
        <v>1091.8599999999988</v>
      </c>
      <c r="K44" s="179">
        <v>0.8214109706518828</v>
      </c>
      <c r="L44" s="179">
        <v>0.8315008815171149</v>
      </c>
      <c r="M44" s="179">
        <v>0.8229237135218129</v>
      </c>
      <c r="N44" s="179">
        <v>0.7779904968698159</v>
      </c>
      <c r="O44" s="179">
        <v>0.9293564269955163</v>
      </c>
    </row>
    <row r="45" spans="2:15" s="346" customFormat="1" ht="27" customHeight="1">
      <c r="B45" s="813"/>
      <c r="C45" s="813"/>
      <c r="D45" s="816" t="s">
        <v>234</v>
      </c>
      <c r="E45" s="817"/>
      <c r="F45" s="348">
        <v>1829.06</v>
      </c>
      <c r="G45" s="348">
        <v>1062.21</v>
      </c>
      <c r="H45" s="348">
        <v>1062.21</v>
      </c>
      <c r="I45" s="348">
        <v>370.8900000000003</v>
      </c>
      <c r="J45" s="348">
        <v>370.8900000000003</v>
      </c>
      <c r="K45" s="179">
        <v>0.7181747444164528</v>
      </c>
      <c r="L45" s="179">
        <v>0.8363325398109414</v>
      </c>
      <c r="M45" s="179">
        <v>0.8363325398109414</v>
      </c>
      <c r="N45" s="179">
        <v>0.942852520396607</v>
      </c>
      <c r="O45" s="179">
        <v>0.942852520396607</v>
      </c>
    </row>
    <row r="46" spans="2:15" s="346" customFormat="1" ht="27" customHeight="1">
      <c r="B46" s="813"/>
      <c r="C46" s="813"/>
      <c r="D46" s="816" t="s">
        <v>477</v>
      </c>
      <c r="E46" s="817"/>
      <c r="F46" s="348">
        <v>0</v>
      </c>
      <c r="G46" s="348">
        <v>0</v>
      </c>
      <c r="H46" s="348">
        <v>0</v>
      </c>
      <c r="I46" s="348">
        <v>0</v>
      </c>
      <c r="J46" s="348">
        <v>0</v>
      </c>
      <c r="K46" s="179">
        <v>1</v>
      </c>
      <c r="L46" s="179">
        <v>1</v>
      </c>
      <c r="M46" s="179">
        <v>1</v>
      </c>
      <c r="N46" s="179">
        <v>1</v>
      </c>
      <c r="O46" s="179">
        <v>1</v>
      </c>
    </row>
    <row r="47" spans="2:15" s="346" customFormat="1" ht="27" customHeight="1">
      <c r="B47" s="813"/>
      <c r="C47" s="813"/>
      <c r="D47" s="816" t="s">
        <v>704</v>
      </c>
      <c r="E47" s="817"/>
      <c r="F47" s="348">
        <v>115.36</v>
      </c>
      <c r="G47" s="348">
        <v>0</v>
      </c>
      <c r="H47" s="348">
        <v>0</v>
      </c>
      <c r="I47" s="348">
        <v>110.63999999999987</v>
      </c>
      <c r="J47" s="348">
        <v>0</v>
      </c>
      <c r="K47" s="179">
        <v>0.961339316534346</v>
      </c>
      <c r="L47" s="179">
        <v>1</v>
      </c>
      <c r="M47" s="179">
        <v>1</v>
      </c>
      <c r="N47" s="179">
        <v>0.9629211336803054</v>
      </c>
      <c r="O47" s="179">
        <v>1</v>
      </c>
    </row>
    <row r="48" spans="2:15" s="346" customFormat="1" ht="27" customHeight="1">
      <c r="B48" s="813"/>
      <c r="C48" s="813"/>
      <c r="D48" s="816" t="s">
        <v>283</v>
      </c>
      <c r="E48" s="823"/>
      <c r="F48" s="348">
        <v>0</v>
      </c>
      <c r="G48" s="348">
        <v>0</v>
      </c>
      <c r="H48" s="348">
        <v>0</v>
      </c>
      <c r="I48" s="348">
        <v>0</v>
      </c>
      <c r="J48" s="348">
        <v>0</v>
      </c>
      <c r="K48" s="179">
        <v>1</v>
      </c>
      <c r="L48" s="179">
        <v>1</v>
      </c>
      <c r="M48" s="179">
        <v>1</v>
      </c>
      <c r="N48" s="179">
        <v>1</v>
      </c>
      <c r="O48" s="179">
        <v>1</v>
      </c>
    </row>
    <row r="49" spans="2:15" s="346" customFormat="1" ht="27" customHeight="1">
      <c r="B49" s="813"/>
      <c r="C49" s="813"/>
      <c r="D49" s="816" t="s">
        <v>280</v>
      </c>
      <c r="E49" s="823"/>
      <c r="F49" s="348">
        <v>1389.85</v>
      </c>
      <c r="G49" s="348">
        <v>1449.07</v>
      </c>
      <c r="H49" s="348">
        <v>1073.5</v>
      </c>
      <c r="I49" s="348">
        <v>1576.2599999999984</v>
      </c>
      <c r="J49" s="348">
        <v>1048.1000000000004</v>
      </c>
      <c r="K49" s="179">
        <v>0.8842791687516705</v>
      </c>
      <c r="L49" s="179">
        <v>0.8793620902234732</v>
      </c>
      <c r="M49" s="179">
        <v>0.910654465404094</v>
      </c>
      <c r="N49" s="179">
        <v>0.8687967584160988</v>
      </c>
      <c r="O49" s="179">
        <v>0.9127624368253884</v>
      </c>
    </row>
    <row r="50" spans="2:15" s="346" customFormat="1" ht="27" customHeight="1">
      <c r="B50" s="813"/>
      <c r="C50" s="813"/>
      <c r="D50" s="816" t="s">
        <v>53</v>
      </c>
      <c r="E50" s="817"/>
      <c r="F50" s="348">
        <v>334.89000000000306</v>
      </c>
      <c r="G50" s="348">
        <v>334.89000000000306</v>
      </c>
      <c r="H50" s="348">
        <v>2092.66</v>
      </c>
      <c r="I50" s="348">
        <v>1757.7700000000004</v>
      </c>
      <c r="J50" s="348">
        <v>217.52000000000044</v>
      </c>
      <c r="K50" s="179">
        <v>0.9860389204332273</v>
      </c>
      <c r="L50" s="179">
        <v>0.9860389204332273</v>
      </c>
      <c r="M50" s="179">
        <v>0.9127600323503172</v>
      </c>
      <c r="N50" s="179">
        <v>0.9267211119170898</v>
      </c>
      <c r="O50" s="179">
        <v>0.9909319059172732</v>
      </c>
    </row>
    <row r="51" spans="2:15" s="346" customFormat="1" ht="27" customHeight="1">
      <c r="B51" s="813"/>
      <c r="C51" s="813"/>
      <c r="D51" s="816" t="s">
        <v>361</v>
      </c>
      <c r="E51" s="817"/>
      <c r="F51" s="348">
        <v>0</v>
      </c>
      <c r="G51" s="348">
        <v>0</v>
      </c>
      <c r="H51" s="348">
        <v>0</v>
      </c>
      <c r="I51" s="348">
        <v>0</v>
      </c>
      <c r="J51" s="348">
        <v>0</v>
      </c>
      <c r="K51" s="179">
        <v>1</v>
      </c>
      <c r="L51" s="179">
        <v>1</v>
      </c>
      <c r="M51" s="179">
        <v>1</v>
      </c>
      <c r="N51" s="179">
        <v>1</v>
      </c>
      <c r="O51" s="179">
        <v>1</v>
      </c>
    </row>
    <row r="52" spans="1:31" s="540" customFormat="1" ht="27" customHeight="1">
      <c r="A52" s="346"/>
      <c r="B52" s="813"/>
      <c r="C52" s="814"/>
      <c r="D52" s="816" t="s">
        <v>837</v>
      </c>
      <c r="E52" s="817"/>
      <c r="F52" s="352"/>
      <c r="G52" s="352"/>
      <c r="H52" s="352"/>
      <c r="I52" s="352"/>
      <c r="J52" s="348">
        <v>0</v>
      </c>
      <c r="K52" s="179" t="s">
        <v>196</v>
      </c>
      <c r="L52" s="179" t="s">
        <v>196</v>
      </c>
      <c r="M52" s="179" t="s">
        <v>196</v>
      </c>
      <c r="N52" s="179" t="s">
        <v>196</v>
      </c>
      <c r="O52" s="179">
        <v>1</v>
      </c>
      <c r="P52" s="346"/>
      <c r="Q52" s="346"/>
      <c r="R52" s="346"/>
      <c r="S52" s="346"/>
      <c r="T52" s="346"/>
      <c r="U52" s="346"/>
      <c r="V52" s="346"/>
      <c r="W52" s="346"/>
      <c r="X52" s="346"/>
      <c r="Y52" s="346"/>
      <c r="Z52" s="346"/>
      <c r="AA52" s="346"/>
      <c r="AB52" s="346"/>
      <c r="AC52" s="346"/>
      <c r="AD52" s="346"/>
      <c r="AE52" s="346"/>
    </row>
    <row r="53" spans="2:15" s="346" customFormat="1" ht="27" customHeight="1">
      <c r="B53" s="813"/>
      <c r="C53" s="812" t="s">
        <v>703</v>
      </c>
      <c r="D53" s="816" t="s">
        <v>254</v>
      </c>
      <c r="E53" s="817"/>
      <c r="F53" s="348">
        <v>0</v>
      </c>
      <c r="G53" s="348">
        <v>0</v>
      </c>
      <c r="H53" s="348">
        <v>0</v>
      </c>
      <c r="I53" s="348">
        <v>0</v>
      </c>
      <c r="J53" s="348">
        <v>0</v>
      </c>
      <c r="K53" s="179">
        <v>1</v>
      </c>
      <c r="L53" s="179">
        <v>1</v>
      </c>
      <c r="M53" s="179">
        <v>1</v>
      </c>
      <c r="N53" s="179">
        <v>1</v>
      </c>
      <c r="O53" s="179">
        <v>1</v>
      </c>
    </row>
    <row r="54" spans="2:15" s="346" customFormat="1" ht="27" customHeight="1">
      <c r="B54" s="813"/>
      <c r="C54" s="813"/>
      <c r="D54" s="816" t="s">
        <v>124</v>
      </c>
      <c r="E54" s="817"/>
      <c r="F54" s="348">
        <v>0</v>
      </c>
      <c r="G54" s="348">
        <v>0</v>
      </c>
      <c r="H54" s="348">
        <v>0</v>
      </c>
      <c r="I54" s="348">
        <v>0</v>
      </c>
      <c r="J54" s="348">
        <v>0</v>
      </c>
      <c r="K54" s="179">
        <v>1</v>
      </c>
      <c r="L54" s="179">
        <v>1</v>
      </c>
      <c r="M54" s="179">
        <v>1</v>
      </c>
      <c r="N54" s="179">
        <v>1</v>
      </c>
      <c r="O54" s="179">
        <v>1</v>
      </c>
    </row>
    <row r="55" spans="2:15" s="346" customFormat="1" ht="27" customHeight="1">
      <c r="B55" s="813"/>
      <c r="C55" s="813"/>
      <c r="D55" s="816" t="s">
        <v>264</v>
      </c>
      <c r="E55" s="817"/>
      <c r="F55" s="348">
        <v>0</v>
      </c>
      <c r="G55" s="348">
        <v>0</v>
      </c>
      <c r="H55" s="348">
        <v>0</v>
      </c>
      <c r="I55" s="348">
        <v>0</v>
      </c>
      <c r="J55" s="348">
        <v>0</v>
      </c>
      <c r="K55" s="179">
        <v>1</v>
      </c>
      <c r="L55" s="179">
        <v>1</v>
      </c>
      <c r="M55" s="179">
        <v>1</v>
      </c>
      <c r="N55" s="179">
        <v>1</v>
      </c>
      <c r="O55" s="179">
        <v>1</v>
      </c>
    </row>
    <row r="56" spans="2:15" s="346" customFormat="1" ht="27" customHeight="1">
      <c r="B56" s="813"/>
      <c r="C56" s="813"/>
      <c r="D56" s="816" t="s">
        <v>79</v>
      </c>
      <c r="E56" s="823"/>
      <c r="F56" s="348">
        <v>0</v>
      </c>
      <c r="G56" s="348">
        <v>0</v>
      </c>
      <c r="H56" s="348">
        <v>0</v>
      </c>
      <c r="I56" s="348">
        <v>0</v>
      </c>
      <c r="J56" s="348">
        <v>0</v>
      </c>
      <c r="K56" s="179">
        <v>1</v>
      </c>
      <c r="L56" s="179">
        <v>1</v>
      </c>
      <c r="M56" s="179">
        <v>1</v>
      </c>
      <c r="N56" s="179">
        <v>1</v>
      </c>
      <c r="O56" s="179">
        <v>1</v>
      </c>
    </row>
    <row r="57" spans="2:15" s="346" customFormat="1" ht="27" customHeight="1">
      <c r="B57" s="814"/>
      <c r="C57" s="814"/>
      <c r="D57" s="816" t="s">
        <v>499</v>
      </c>
      <c r="E57" s="817"/>
      <c r="F57" s="348">
        <v>240.9</v>
      </c>
      <c r="G57" s="348">
        <v>240.9</v>
      </c>
      <c r="H57" s="348">
        <v>155.32</v>
      </c>
      <c r="I57" s="348">
        <v>155.3199999999997</v>
      </c>
      <c r="J57" s="348">
        <v>155.3199999999997</v>
      </c>
      <c r="K57" s="179">
        <v>0.9815638084319748</v>
      </c>
      <c r="L57" s="179">
        <v>0.9815638084319748</v>
      </c>
      <c r="M57" s="179">
        <v>0.9881132865323965</v>
      </c>
      <c r="N57" s="179">
        <v>0.9881132865323965</v>
      </c>
      <c r="O57" s="179">
        <v>0.9881132865323965</v>
      </c>
    </row>
    <row r="58" spans="2:15" s="346" customFormat="1" ht="27" customHeight="1">
      <c r="B58" s="812" t="s">
        <v>65</v>
      </c>
      <c r="C58" s="812" t="s">
        <v>69</v>
      </c>
      <c r="D58" s="816" t="s">
        <v>236</v>
      </c>
      <c r="E58" s="817"/>
      <c r="F58" s="348">
        <v>38.68000000000029</v>
      </c>
      <c r="G58" s="348">
        <v>0</v>
      </c>
      <c r="H58" s="348">
        <v>0</v>
      </c>
      <c r="I58" s="348">
        <v>0</v>
      </c>
      <c r="J58" s="348">
        <v>0</v>
      </c>
      <c r="K58" s="179">
        <v>0.9927387138437509</v>
      </c>
      <c r="L58" s="179">
        <v>1</v>
      </c>
      <c r="M58" s="179">
        <v>1</v>
      </c>
      <c r="N58" s="179">
        <v>1</v>
      </c>
      <c r="O58" s="179">
        <v>1</v>
      </c>
    </row>
    <row r="59" spans="2:15" s="346" customFormat="1" ht="27" customHeight="1">
      <c r="B59" s="813"/>
      <c r="C59" s="813"/>
      <c r="D59" s="816" t="s">
        <v>337</v>
      </c>
      <c r="E59" s="817"/>
      <c r="F59" s="348">
        <v>1575.29</v>
      </c>
      <c r="G59" s="348">
        <v>1575.29</v>
      </c>
      <c r="H59" s="348">
        <v>1552.55</v>
      </c>
      <c r="I59" s="348">
        <v>1602.9700000000003</v>
      </c>
      <c r="J59" s="348">
        <v>362.8800000000001</v>
      </c>
      <c r="K59" s="179">
        <v>0.7800672939993857</v>
      </c>
      <c r="L59" s="179">
        <v>0.7800672939993857</v>
      </c>
      <c r="M59" s="179">
        <v>0.7832421187836819</v>
      </c>
      <c r="N59" s="179">
        <v>0.7762027755284394</v>
      </c>
      <c r="O59" s="179">
        <v>0.9493402279466374</v>
      </c>
    </row>
    <row r="60" spans="2:15" s="346" customFormat="1" ht="27" customHeight="1">
      <c r="B60" s="813"/>
      <c r="C60" s="813"/>
      <c r="D60" s="816" t="s">
        <v>338</v>
      </c>
      <c r="E60" s="817"/>
      <c r="F60" s="348">
        <v>72.29999999999927</v>
      </c>
      <c r="G60" s="348">
        <v>573.37</v>
      </c>
      <c r="H60" s="348">
        <v>811.02</v>
      </c>
      <c r="I60" s="348">
        <v>626.8899999999994</v>
      </c>
      <c r="J60" s="348">
        <v>392.27000000000044</v>
      </c>
      <c r="K60" s="179">
        <v>0.9890140780866566</v>
      </c>
      <c r="L60" s="179">
        <v>0.9128769288042363</v>
      </c>
      <c r="M60" s="179">
        <v>0.8767662186699894</v>
      </c>
      <c r="N60" s="179">
        <v>0.9047446115040685</v>
      </c>
      <c r="O60" s="179">
        <v>0.9402794884013379</v>
      </c>
    </row>
    <row r="61" spans="2:15" s="346" customFormat="1" ht="27" customHeight="1">
      <c r="B61" s="813"/>
      <c r="C61" s="813"/>
      <c r="D61" s="816" t="s">
        <v>339</v>
      </c>
      <c r="E61" s="817"/>
      <c r="F61" s="348">
        <v>511.87</v>
      </c>
      <c r="G61" s="348">
        <v>243.75</v>
      </c>
      <c r="H61" s="348">
        <v>920.73</v>
      </c>
      <c r="I61" s="348">
        <v>758.23</v>
      </c>
      <c r="J61" s="348">
        <v>268</v>
      </c>
      <c r="K61" s="179">
        <v>0.8702947742378516</v>
      </c>
      <c r="L61" s="179">
        <v>0.9382350034588398</v>
      </c>
      <c r="M61" s="179">
        <v>0.7666917527575695</v>
      </c>
      <c r="N61" s="179">
        <v>0.8078689039686602</v>
      </c>
      <c r="O61" s="179">
        <v>0.9320893177510414</v>
      </c>
    </row>
    <row r="62" spans="2:15" s="346" customFormat="1" ht="27" customHeight="1">
      <c r="B62" s="813"/>
      <c r="C62" s="813"/>
      <c r="D62" s="816" t="s">
        <v>237</v>
      </c>
      <c r="E62" s="817"/>
      <c r="F62" s="348">
        <v>0</v>
      </c>
      <c r="G62" s="348">
        <v>7.420000000000073</v>
      </c>
      <c r="H62" s="348">
        <v>118.21</v>
      </c>
      <c r="I62" s="348">
        <v>110.52999999999975</v>
      </c>
      <c r="J62" s="348">
        <v>331.85000000000036</v>
      </c>
      <c r="K62" s="179">
        <v>1</v>
      </c>
      <c r="L62" s="179">
        <v>0.9989591530704283</v>
      </c>
      <c r="M62" s="179">
        <v>0.9834185480533872</v>
      </c>
      <c r="N62" s="179">
        <v>0.984495830440241</v>
      </c>
      <c r="O62" s="179">
        <v>0.9534510208232513</v>
      </c>
    </row>
    <row r="63" spans="2:15" s="346" customFormat="1" ht="27" customHeight="1">
      <c r="B63" s="813"/>
      <c r="C63" s="813"/>
      <c r="D63" s="816" t="s">
        <v>238</v>
      </c>
      <c r="E63" s="817"/>
      <c r="F63" s="348">
        <v>157.58</v>
      </c>
      <c r="G63" s="348">
        <v>567.8099999999995</v>
      </c>
      <c r="H63" s="348">
        <v>735.71</v>
      </c>
      <c r="I63" s="348">
        <v>735.71</v>
      </c>
      <c r="J63" s="348">
        <v>81.09000000000015</v>
      </c>
      <c r="K63" s="179">
        <v>0.9676753006722175</v>
      </c>
      <c r="L63" s="179">
        <v>0.8835240035200651</v>
      </c>
      <c r="M63" s="179">
        <v>0.8490823420329812</v>
      </c>
      <c r="N63" s="179">
        <v>0.8490823420329812</v>
      </c>
      <c r="O63" s="179">
        <v>0.983366563284596</v>
      </c>
    </row>
    <row r="64" spans="2:15" s="346" customFormat="1" ht="27" customHeight="1">
      <c r="B64" s="813"/>
      <c r="C64" s="813"/>
      <c r="D64" s="816" t="s">
        <v>628</v>
      </c>
      <c r="E64" s="817"/>
      <c r="F64" s="348">
        <v>671.12</v>
      </c>
      <c r="G64" s="348">
        <v>279.74</v>
      </c>
      <c r="H64" s="348">
        <v>55.820000000000164</v>
      </c>
      <c r="I64" s="348">
        <v>0</v>
      </c>
      <c r="J64" s="348">
        <v>0</v>
      </c>
      <c r="K64" s="179">
        <v>0.7939915217037631</v>
      </c>
      <c r="L64" s="179">
        <v>0.9141303914075137</v>
      </c>
      <c r="M64" s="179">
        <v>0.9828653694443676</v>
      </c>
      <c r="N64" s="179">
        <v>1</v>
      </c>
      <c r="O64" s="179">
        <v>1</v>
      </c>
    </row>
    <row r="65" spans="2:15" s="346" customFormat="1" ht="27" customHeight="1">
      <c r="B65" s="813"/>
      <c r="C65" s="813"/>
      <c r="D65" s="816" t="s">
        <v>497</v>
      </c>
      <c r="E65" s="817"/>
      <c r="F65" s="348">
        <v>431.16</v>
      </c>
      <c r="G65" s="348">
        <v>0</v>
      </c>
      <c r="H65" s="348">
        <v>0</v>
      </c>
      <c r="I65" s="348">
        <v>0</v>
      </c>
      <c r="J65" s="348">
        <v>643.6999999999998</v>
      </c>
      <c r="K65" s="179">
        <v>0.8902959383849718</v>
      </c>
      <c r="L65" s="179">
        <v>1</v>
      </c>
      <c r="M65" s="179">
        <v>1</v>
      </c>
      <c r="N65" s="179">
        <v>1</v>
      </c>
      <c r="O65" s="179">
        <v>0.836217403141308</v>
      </c>
    </row>
    <row r="66" spans="2:15" s="346" customFormat="1" ht="27" customHeight="1">
      <c r="B66" s="813"/>
      <c r="C66" s="813"/>
      <c r="D66" s="816" t="s">
        <v>693</v>
      </c>
      <c r="E66" s="817"/>
      <c r="F66" s="348">
        <v>0</v>
      </c>
      <c r="G66" s="348">
        <v>0</v>
      </c>
      <c r="H66" s="348">
        <v>0</v>
      </c>
      <c r="I66" s="348">
        <v>0</v>
      </c>
      <c r="J66" s="348">
        <v>0</v>
      </c>
      <c r="K66" s="179">
        <v>1</v>
      </c>
      <c r="L66" s="179">
        <v>1</v>
      </c>
      <c r="M66" s="179">
        <v>1</v>
      </c>
      <c r="N66" s="179">
        <v>1</v>
      </c>
      <c r="O66" s="179">
        <v>1</v>
      </c>
    </row>
    <row r="67" spans="2:15" s="346" customFormat="1" ht="27" customHeight="1">
      <c r="B67" s="813"/>
      <c r="C67" s="813"/>
      <c r="D67" s="816" t="s">
        <v>498</v>
      </c>
      <c r="E67" s="817"/>
      <c r="F67" s="348">
        <v>2365.07</v>
      </c>
      <c r="G67" s="348">
        <v>730.19</v>
      </c>
      <c r="H67" s="348">
        <v>730.19</v>
      </c>
      <c r="I67" s="348">
        <v>730.1899999999996</v>
      </c>
      <c r="J67" s="348">
        <v>730.1899999999996</v>
      </c>
      <c r="K67" s="179">
        <v>0.6662508449318905</v>
      </c>
      <c r="L67" s="179">
        <v>0.8969585274265951</v>
      </c>
      <c r="M67" s="179">
        <v>0.8969585274265951</v>
      </c>
      <c r="N67" s="179">
        <v>0.8969585274265951</v>
      </c>
      <c r="O67" s="179">
        <v>0.8969585274265951</v>
      </c>
    </row>
    <row r="68" spans="2:15" s="346" customFormat="1" ht="27" customHeight="1">
      <c r="B68" s="813"/>
      <c r="C68" s="814"/>
      <c r="D68" s="816" t="s">
        <v>694</v>
      </c>
      <c r="E68" s="817"/>
      <c r="F68" s="350"/>
      <c r="G68" s="350"/>
      <c r="H68" s="350"/>
      <c r="I68" s="348">
        <v>9.62000000000262</v>
      </c>
      <c r="J68" s="348">
        <v>9.62000000000262</v>
      </c>
      <c r="K68" s="179" t="s">
        <v>196</v>
      </c>
      <c r="L68" s="179" t="s">
        <v>196</v>
      </c>
      <c r="M68" s="179" t="s">
        <v>196</v>
      </c>
      <c r="N68" s="179">
        <v>0.99942237244008</v>
      </c>
      <c r="O68" s="179">
        <v>0.99942237244008</v>
      </c>
    </row>
    <row r="69" spans="2:15" s="346" customFormat="1" ht="27" customHeight="1">
      <c r="B69" s="813"/>
      <c r="C69" s="812" t="s">
        <v>703</v>
      </c>
      <c r="D69" s="818" t="s">
        <v>341</v>
      </c>
      <c r="E69" s="819"/>
      <c r="F69" s="348">
        <v>0</v>
      </c>
      <c r="G69" s="348">
        <v>0</v>
      </c>
      <c r="H69" s="348">
        <v>0</v>
      </c>
      <c r="I69" s="348">
        <v>0</v>
      </c>
      <c r="J69" s="348">
        <v>0</v>
      </c>
      <c r="K69" s="179">
        <v>1</v>
      </c>
      <c r="L69" s="179">
        <v>1</v>
      </c>
      <c r="M69" s="179">
        <v>1</v>
      </c>
      <c r="N69" s="179">
        <v>1</v>
      </c>
      <c r="O69" s="179">
        <v>1</v>
      </c>
    </row>
    <row r="70" spans="2:15" s="346" customFormat="1" ht="27" customHeight="1">
      <c r="B70" s="813"/>
      <c r="C70" s="813"/>
      <c r="D70" s="816" t="s">
        <v>342</v>
      </c>
      <c r="E70" s="817"/>
      <c r="F70" s="348">
        <v>0</v>
      </c>
      <c r="G70" s="348">
        <v>0</v>
      </c>
      <c r="H70" s="348">
        <v>0</v>
      </c>
      <c r="I70" s="348">
        <v>0</v>
      </c>
      <c r="J70" s="348">
        <v>0</v>
      </c>
      <c r="K70" s="179">
        <v>1</v>
      </c>
      <c r="L70" s="179">
        <v>1</v>
      </c>
      <c r="M70" s="179">
        <v>1</v>
      </c>
      <c r="N70" s="179">
        <v>1</v>
      </c>
      <c r="O70" s="179">
        <v>1</v>
      </c>
    </row>
    <row r="71" spans="2:15" s="346" customFormat="1" ht="27" customHeight="1">
      <c r="B71" s="813"/>
      <c r="C71" s="813"/>
      <c r="D71" s="821" t="s">
        <v>478</v>
      </c>
      <c r="E71" s="822"/>
      <c r="F71" s="348">
        <v>0</v>
      </c>
      <c r="G71" s="348">
        <v>0</v>
      </c>
      <c r="H71" s="348">
        <v>0</v>
      </c>
      <c r="I71" s="348">
        <v>0</v>
      </c>
      <c r="J71" s="348">
        <v>0</v>
      </c>
      <c r="K71" s="179">
        <v>1</v>
      </c>
      <c r="L71" s="179">
        <v>1</v>
      </c>
      <c r="M71" s="179">
        <v>1</v>
      </c>
      <c r="N71" s="179">
        <v>1</v>
      </c>
      <c r="O71" s="179">
        <v>1</v>
      </c>
    </row>
    <row r="72" spans="2:15" s="346" customFormat="1" ht="27" customHeight="1">
      <c r="B72" s="814"/>
      <c r="C72" s="814"/>
      <c r="D72" s="816" t="s">
        <v>697</v>
      </c>
      <c r="E72" s="817"/>
      <c r="F72" s="348">
        <v>0</v>
      </c>
      <c r="G72" s="348">
        <v>0</v>
      </c>
      <c r="H72" s="348">
        <v>0</v>
      </c>
      <c r="I72" s="348">
        <v>0</v>
      </c>
      <c r="J72" s="348">
        <v>0</v>
      </c>
      <c r="K72" s="179">
        <v>1</v>
      </c>
      <c r="L72" s="179">
        <v>1</v>
      </c>
      <c r="M72" s="179">
        <v>1</v>
      </c>
      <c r="N72" s="179">
        <v>1</v>
      </c>
      <c r="O72" s="179">
        <v>1</v>
      </c>
    </row>
    <row r="73" spans="2:15" s="353" customFormat="1" ht="12" customHeight="1">
      <c r="B73" s="336"/>
      <c r="C73" s="336"/>
      <c r="D73" s="842"/>
      <c r="E73" s="842"/>
      <c r="F73" s="349"/>
      <c r="G73" s="349"/>
      <c r="H73" s="349"/>
      <c r="I73" s="349"/>
      <c r="J73" s="349"/>
      <c r="K73" s="354"/>
      <c r="L73" s="354"/>
      <c r="M73" s="354"/>
      <c r="N73" s="354"/>
      <c r="O73" s="354"/>
    </row>
    <row r="74" spans="2:15" ht="30" customHeight="1">
      <c r="B74" s="796" t="s">
        <v>698</v>
      </c>
      <c r="C74" s="797"/>
      <c r="D74" s="797"/>
      <c r="E74" s="797"/>
      <c r="F74" s="644">
        <v>22534.98</v>
      </c>
      <c r="G74" s="644">
        <v>18590.28</v>
      </c>
      <c r="H74" s="644">
        <v>25662.119999999995</v>
      </c>
      <c r="I74" s="644">
        <v>23069.719999999994</v>
      </c>
      <c r="J74" s="644">
        <v>14093.18</v>
      </c>
      <c r="K74" s="645">
        <v>0.9465199248995263</v>
      </c>
      <c r="L74" s="645">
        <v>0.956083732390911</v>
      </c>
      <c r="M74" s="645">
        <v>0.9409169829242547</v>
      </c>
      <c r="N74" s="645">
        <v>0.9488412105261186</v>
      </c>
      <c r="O74" s="645">
        <v>0.969392758388287</v>
      </c>
    </row>
  </sheetData>
  <sheetProtection/>
  <mergeCells count="81">
    <mergeCell ref="B3:B7"/>
    <mergeCell ref="C3:C7"/>
    <mergeCell ref="D3:E7"/>
    <mergeCell ref="K3:O3"/>
    <mergeCell ref="D13:E13"/>
    <mergeCell ref="D14:E14"/>
    <mergeCell ref="F3:J3"/>
    <mergeCell ref="D15:E15"/>
    <mergeCell ref="D16:E16"/>
    <mergeCell ref="D17:E17"/>
    <mergeCell ref="D18:E18"/>
    <mergeCell ref="B8:B39"/>
    <mergeCell ref="C8:C34"/>
    <mergeCell ref="D8:E8"/>
    <mergeCell ref="D9:E9"/>
    <mergeCell ref="D10:E10"/>
    <mergeCell ref="D11:E11"/>
    <mergeCell ref="D12:E12"/>
    <mergeCell ref="D25:E25"/>
    <mergeCell ref="D26:E26"/>
    <mergeCell ref="D27:E27"/>
    <mergeCell ref="D28:E28"/>
    <mergeCell ref="D29:E29"/>
    <mergeCell ref="D30:E30"/>
    <mergeCell ref="D19:E19"/>
    <mergeCell ref="D20:E20"/>
    <mergeCell ref="D21:E21"/>
    <mergeCell ref="D22:E22"/>
    <mergeCell ref="D23:E23"/>
    <mergeCell ref="D24:E24"/>
    <mergeCell ref="D31:E31"/>
    <mergeCell ref="D32:E32"/>
    <mergeCell ref="D33:E33"/>
    <mergeCell ref="D34:E34"/>
    <mergeCell ref="C35:C39"/>
    <mergeCell ref="D35:E35"/>
    <mergeCell ref="D36:E36"/>
    <mergeCell ref="D37:E37"/>
    <mergeCell ref="D38:E38"/>
    <mergeCell ref="D44:E44"/>
    <mergeCell ref="D45:E45"/>
    <mergeCell ref="D46:E46"/>
    <mergeCell ref="D47:E47"/>
    <mergeCell ref="D48:E48"/>
    <mergeCell ref="D49:E49"/>
    <mergeCell ref="D39:E39"/>
    <mergeCell ref="B40:B57"/>
    <mergeCell ref="C40:C52"/>
    <mergeCell ref="D40:E40"/>
    <mergeCell ref="D41:E41"/>
    <mergeCell ref="D42:E42"/>
    <mergeCell ref="D43:E43"/>
    <mergeCell ref="D50:E50"/>
    <mergeCell ref="D51:E51"/>
    <mergeCell ref="D52:E52"/>
    <mergeCell ref="C53:C57"/>
    <mergeCell ref="D53:E53"/>
    <mergeCell ref="D54:E54"/>
    <mergeCell ref="D55:E55"/>
    <mergeCell ref="D56:E56"/>
    <mergeCell ref="D57:E57"/>
    <mergeCell ref="B58:B72"/>
    <mergeCell ref="C58:C68"/>
    <mergeCell ref="D58:E58"/>
    <mergeCell ref="D59:E59"/>
    <mergeCell ref="D62:E62"/>
    <mergeCell ref="D63:E63"/>
    <mergeCell ref="D64:E64"/>
    <mergeCell ref="D65:E65"/>
    <mergeCell ref="D60:E60"/>
    <mergeCell ref="D61:E61"/>
    <mergeCell ref="D66:E66"/>
    <mergeCell ref="D67:E67"/>
    <mergeCell ref="D68:E68"/>
    <mergeCell ref="C69:C72"/>
    <mergeCell ref="D69:E69"/>
    <mergeCell ref="D70:E70"/>
    <mergeCell ref="D71:E71"/>
    <mergeCell ref="D72:E72"/>
    <mergeCell ref="D73:E73"/>
    <mergeCell ref="B74:E74"/>
  </mergeCells>
  <printOptions/>
  <pageMargins left="0.7874015748031497" right="0.7874015748031497" top="0.5905511811023623" bottom="0.3937007874015748" header="0.5118110236220472" footer="0.1968503937007874"/>
  <pageSetup fitToHeight="2" horizontalDpi="600" verticalDpi="600" orientation="landscape" paperSize="9" scale="50" r:id="rId1"/>
  <headerFooter alignWithMargins="0">
    <oddFooter>&amp;R&amp;16&amp;P</oddFooter>
    <firstFooter>&amp;R4</firstFooter>
  </headerFooter>
  <rowBreaks count="1" manualBreakCount="1">
    <brk id="39"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東京リアルティ･インベストメント･マネジメント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H-Handa</dc:creator>
  <cp:keywords/>
  <dc:description/>
  <cp:lastModifiedBy>e-takizawa</cp:lastModifiedBy>
  <cp:lastPrinted>2013-08-19T10:21:47Z</cp:lastPrinted>
  <dcterms:created xsi:type="dcterms:W3CDTF">2002-09-04T02:24:32Z</dcterms:created>
  <dcterms:modified xsi:type="dcterms:W3CDTF">2013-08-20T07:28:56Z</dcterms:modified>
  <cp:category/>
  <cp:version/>
  <cp:contentType/>
  <cp:contentStatus/>
</cp:coreProperties>
</file>